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firstSheet="1" activeTab="2"/>
  </bookViews>
  <sheets>
    <sheet name="附件2乡镇汇总表" sheetId="1" r:id="rId1"/>
    <sheet name="附件3设施受灾资金" sheetId="2" r:id="rId2"/>
    <sheet name="附件4设施受灾统计" sheetId="3" r:id="rId3"/>
    <sheet name="附件5设施绝收资金" sheetId="4" r:id="rId4"/>
    <sheet name="附件6露地绝收统计" sheetId="5" r:id="rId5"/>
    <sheet name="Sheet5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<sst xmlns="http://schemas.openxmlformats.org/spreadsheetml/2006/main" count="207" uniqueCount="112">
  <si>
    <t>附件2：</t>
  </si>
  <si>
    <t>阳城县2021年蔬菜产业受灾补助分乡镇明细表</t>
  </si>
  <si>
    <t>单位：亩、元</t>
  </si>
  <si>
    <t>乡 镇</t>
  </si>
  <si>
    <t>设施受灾损毁
补助资金</t>
  </si>
  <si>
    <t>设施绝收补助</t>
  </si>
  <si>
    <t>露地绝收补助</t>
  </si>
  <si>
    <t>小  计</t>
  </si>
  <si>
    <t>面积</t>
  </si>
  <si>
    <t>补助资金</t>
  </si>
  <si>
    <t>凤城镇</t>
  </si>
  <si>
    <t>北留镇</t>
  </si>
  <si>
    <t>润城镇</t>
  </si>
  <si>
    <t>演礼镇</t>
  </si>
  <si>
    <t>西河乡</t>
  </si>
  <si>
    <t>芹池镇</t>
  </si>
  <si>
    <t>白桑镇</t>
  </si>
  <si>
    <t>次营镇</t>
  </si>
  <si>
    <t>合 计</t>
  </si>
  <si>
    <t>附件3：</t>
  </si>
  <si>
    <t>阳城县2021年设施受灾补助资金花名表</t>
  </si>
  <si>
    <t>单位：元</t>
  </si>
  <si>
    <t>序号</t>
  </si>
  <si>
    <t>乡镇</t>
  </si>
  <si>
    <t>补助
资金</t>
  </si>
  <si>
    <t>村</t>
  </si>
  <si>
    <t>合作社/农户</t>
  </si>
  <si>
    <t>日光温室</t>
  </si>
  <si>
    <t>合计</t>
  </si>
  <si>
    <t>后墙倒塌</t>
  </si>
  <si>
    <t>山墙倒塌</t>
  </si>
  <si>
    <t>前墙倒塌</t>
  </si>
  <si>
    <t>过道倒塌</t>
  </si>
  <si>
    <t>立柱断裂</t>
  </si>
  <si>
    <t>钢架变形</t>
  </si>
  <si>
    <t>美泉村</t>
  </si>
  <si>
    <t>阳城县鲜惠蔬菜农民专业合作社</t>
  </si>
  <si>
    <t>润城村</t>
  </si>
  <si>
    <t>阳城县喜润农业开发有限公司</t>
  </si>
  <si>
    <t>西沟村</t>
  </si>
  <si>
    <t>阳城县乐哈哈蔬菜农民专业合作社</t>
  </si>
  <si>
    <t>陕庄村</t>
  </si>
  <si>
    <t>阳城县绿康蔬菜农民专业合作社</t>
  </si>
  <si>
    <t>大永固村</t>
  </si>
  <si>
    <t>苏金社</t>
  </si>
  <si>
    <t>羊泉村</t>
  </si>
  <si>
    <t>张李臭</t>
  </si>
  <si>
    <t>演礼乡</t>
  </si>
  <si>
    <t>台底村</t>
  </si>
  <si>
    <t>阳城县绿园蔬菜农民专业合作社</t>
  </si>
  <si>
    <t>头南村</t>
  </si>
  <si>
    <t>阳城县鑫农蔬菜农民专业合作社</t>
  </si>
  <si>
    <r>
      <t>苽</t>
    </r>
    <r>
      <rPr>
        <sz val="11"/>
        <rFont val="仿宋_GB2312"/>
        <family val="3"/>
      </rPr>
      <t>底村</t>
    </r>
  </si>
  <si>
    <t>阳城县腾佳农业开发有限公司</t>
  </si>
  <si>
    <t>牛卫兵</t>
  </si>
  <si>
    <t>附件4：</t>
  </si>
  <si>
    <t>阳城县2021年设施受灾情况明细表</t>
  </si>
  <si>
    <t>单位：米、根</t>
  </si>
  <si>
    <t>备注</t>
  </si>
  <si>
    <r>
      <t>苽</t>
    </r>
    <r>
      <rPr>
        <sz val="12"/>
        <rFont val="仿宋_GB2312"/>
        <family val="3"/>
      </rPr>
      <t>底村</t>
    </r>
  </si>
  <si>
    <t>附件5：</t>
  </si>
  <si>
    <t>阳城县2021年设施蔬菜绝收补助资金花名表</t>
  </si>
  <si>
    <t>生产主体</t>
  </si>
  <si>
    <t>日光温室
倒塌绝收</t>
  </si>
  <si>
    <t>日光温室
部分损毁绝收</t>
  </si>
  <si>
    <t>设施进水绝收</t>
  </si>
  <si>
    <t>面积合计</t>
  </si>
  <si>
    <t>补助资金
（元）</t>
  </si>
  <si>
    <t>拱棚</t>
  </si>
  <si>
    <t>阳城县鲜惠蔬菜农民专业
合作社</t>
  </si>
  <si>
    <t>皇城村</t>
  </si>
  <si>
    <t>阳城县皇城相府生态园</t>
  </si>
  <si>
    <t>阳城县鑫农蔬菜农民专业
合作社</t>
  </si>
  <si>
    <t>阳城县喜润农业开发
有限公司</t>
  </si>
  <si>
    <t>张小青</t>
  </si>
  <si>
    <t>阳城县绿园蔬菜农民专业
合作社</t>
  </si>
  <si>
    <t>阳城县绿康蔬菜农民专业
合作社</t>
  </si>
  <si>
    <r>
      <t>苽</t>
    </r>
    <r>
      <rPr>
        <sz val="12"/>
        <color indexed="8"/>
        <rFont val="仿宋_GB2312"/>
        <family val="3"/>
      </rPr>
      <t>底村</t>
    </r>
  </si>
  <si>
    <t>合   计</t>
  </si>
  <si>
    <t>附件6：</t>
  </si>
  <si>
    <t>阳城县2021年露地蔬菜绝收补助资金花名表</t>
  </si>
  <si>
    <t xml:space="preserve">                                                  单位：亩、元</t>
  </si>
  <si>
    <t>种植品种</t>
  </si>
  <si>
    <t>绝收面积</t>
  </si>
  <si>
    <t>西坡村</t>
  </si>
  <si>
    <t>曹亚群</t>
  </si>
  <si>
    <t>北京红辣椒</t>
  </si>
  <si>
    <t xml:space="preserve">芹菜、香菜、菠菜、韭菜等 </t>
  </si>
  <si>
    <t>东山村</t>
  </si>
  <si>
    <t>阳城县樊溪旅游农产品开发公司</t>
  </si>
  <si>
    <t>萝卜、红萝卜、白菜、大葱等</t>
  </si>
  <si>
    <t>冬瓜、南瓜</t>
  </si>
  <si>
    <r>
      <t>高</t>
    </r>
    <r>
      <rPr>
        <sz val="11"/>
        <color indexed="8"/>
        <rFont val="宋体"/>
        <family val="0"/>
      </rPr>
      <t>窊</t>
    </r>
    <r>
      <rPr>
        <sz val="11"/>
        <color indexed="8"/>
        <rFont val="仿宋_GB2312"/>
        <family val="3"/>
      </rPr>
      <t>村</t>
    </r>
  </si>
  <si>
    <t>阳城县坤佑种植专业合作社</t>
  </si>
  <si>
    <t>辣椒（套种折算）</t>
  </si>
  <si>
    <t>北村村</t>
  </si>
  <si>
    <t>阳城县昌达花椒种植农民专业合作社</t>
  </si>
  <si>
    <t>辣椒</t>
  </si>
  <si>
    <t>章训村</t>
  </si>
  <si>
    <t>阳城县乡情种植农民专业合作社</t>
  </si>
  <si>
    <t>阳城县博美农场</t>
  </si>
  <si>
    <t>白菜萝卜等</t>
  </si>
  <si>
    <t>阳城县臻远农场</t>
  </si>
  <si>
    <t>安阳村</t>
  </si>
  <si>
    <t>茹晋峰</t>
  </si>
  <si>
    <t>土涧村</t>
  </si>
  <si>
    <t>史松林</t>
  </si>
  <si>
    <t>黄甲村</t>
  </si>
  <si>
    <t>郝赵红</t>
  </si>
  <si>
    <t>西红柿、豆角、辣椒</t>
  </si>
  <si>
    <t>献义村</t>
  </si>
  <si>
    <t>于小板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</si>
</sst>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color indexed="8"/>
      <name val="方正小标宋简体"/>
      <family val="4"/>
    </font>
    <font>
      <sz val="24"/>
      <color indexed="8"/>
      <name val="黑体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2"/>
      <name val="仿宋_GB2312"/>
      <family val="3"/>
    </font>
    <font>
      <sz val="20"/>
      <name val="方正小标宋简体"/>
      <family val="4"/>
    </font>
    <font>
      <sz val="22"/>
      <name val="华文中宋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22"/>
      <name val="方正小标宋简体"/>
      <family val="4"/>
    </font>
    <font>
      <b/>
      <sz val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4"/>
    </font>
    <font>
      <sz val="24"/>
      <color theme="1"/>
      <name val="黑体"/>
      <family val="3"/>
    </font>
    <font>
      <sz val="11"/>
      <color theme="1"/>
      <name val="仿宋_GB2312"/>
      <family val="3"/>
    </font>
    <font>
      <sz val="12"/>
      <color theme="1"/>
      <name val="仿宋_GB2312"/>
      <family val="3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4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6" fillId="0" borderId="0" xfId="0" applyFont="1" applyFill="1" applyBorder="1" applyAlignment="1">
      <alignment vertical="center"/>
    </xf>
    <xf numFmtId="0" fontId="56" fillId="0" borderId="0" xfId="0" applyFont="1" applyFill="1" applyAlignment="1">
      <alignment vertical="center"/>
    </xf>
    <xf numFmtId="0" fontId="56" fillId="0" borderId="0" xfId="0" applyFont="1" applyFill="1" applyAlignment="1">
      <alignment horizontal="right" vertical="center"/>
    </xf>
    <xf numFmtId="0" fontId="5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right" vertical="center"/>
    </xf>
    <xf numFmtId="0" fontId="57" fillId="0" borderId="9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57" fillId="0" borderId="15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zoomScaleSheetLayoutView="100" workbookViewId="0" topLeftCell="A1">
      <selection activeCell="A3" sqref="A3:G15"/>
    </sheetView>
  </sheetViews>
  <sheetFormatPr defaultColWidth="9.00390625" defaultRowHeight="14.25"/>
  <cols>
    <col min="1" max="7" width="16.50390625" style="0" customWidth="1"/>
  </cols>
  <sheetData>
    <row r="1" ht="18.75" customHeight="1">
      <c r="A1" s="1" t="s">
        <v>0</v>
      </c>
    </row>
    <row r="2" spans="1:7" ht="33.75" customHeight="1">
      <c r="A2" s="64" t="s">
        <v>1</v>
      </c>
      <c r="B2" s="95"/>
      <c r="C2" s="95"/>
      <c r="D2" s="95"/>
      <c r="E2" s="95"/>
      <c r="F2" s="95"/>
      <c r="G2" s="95"/>
    </row>
    <row r="3" spans="1:7" ht="24" customHeight="1">
      <c r="A3" s="84"/>
      <c r="B3" s="84"/>
      <c r="C3" s="84"/>
      <c r="D3" s="84"/>
      <c r="E3" s="84"/>
      <c r="F3" s="76" t="s">
        <v>2</v>
      </c>
      <c r="G3" s="93"/>
    </row>
    <row r="4" spans="1:7" ht="27" customHeight="1">
      <c r="A4" s="67" t="s">
        <v>3</v>
      </c>
      <c r="B4" s="85" t="s">
        <v>4</v>
      </c>
      <c r="C4" s="78" t="s">
        <v>5</v>
      </c>
      <c r="D4" s="96"/>
      <c r="E4" s="78" t="s">
        <v>6</v>
      </c>
      <c r="F4" s="96"/>
      <c r="G4" s="67" t="s">
        <v>7</v>
      </c>
    </row>
    <row r="5" spans="1:7" ht="27" customHeight="1">
      <c r="A5" s="97"/>
      <c r="B5" s="98"/>
      <c r="C5" s="56" t="s">
        <v>8</v>
      </c>
      <c r="D5" s="56" t="s">
        <v>9</v>
      </c>
      <c r="E5" s="56" t="s">
        <v>8</v>
      </c>
      <c r="F5" s="56" t="s">
        <v>9</v>
      </c>
      <c r="G5" s="97"/>
    </row>
    <row r="6" spans="1:7" ht="27" customHeight="1">
      <c r="A6" s="56" t="s">
        <v>10</v>
      </c>
      <c r="B6" s="86">
        <v>6000</v>
      </c>
      <c r="C6" s="86">
        <v>83</v>
      </c>
      <c r="D6" s="86">
        <v>13280</v>
      </c>
      <c r="E6" s="86">
        <v>150</v>
      </c>
      <c r="F6" s="86">
        <v>10500</v>
      </c>
      <c r="G6" s="86">
        <f>B6+D6+F6</f>
        <v>29780</v>
      </c>
    </row>
    <row r="7" spans="1:7" ht="27" customHeight="1">
      <c r="A7" s="56" t="s">
        <v>11</v>
      </c>
      <c r="B7" s="86">
        <v>66400</v>
      </c>
      <c r="C7" s="86">
        <v>7.1</v>
      </c>
      <c r="D7" s="86">
        <v>1136</v>
      </c>
      <c r="E7" s="86">
        <v>496.2</v>
      </c>
      <c r="F7" s="86">
        <v>34734</v>
      </c>
      <c r="G7" s="86">
        <f aca="true" t="shared" si="0" ref="G7:G13">B7+D7+F7</f>
        <v>102270</v>
      </c>
    </row>
    <row r="8" spans="1:7" ht="27" customHeight="1">
      <c r="A8" s="56" t="s">
        <v>12</v>
      </c>
      <c r="B8" s="86">
        <v>8200</v>
      </c>
      <c r="C8" s="86">
        <v>61</v>
      </c>
      <c r="D8" s="86">
        <v>9760</v>
      </c>
      <c r="E8" s="86">
        <v>71</v>
      </c>
      <c r="F8" s="86">
        <v>4970</v>
      </c>
      <c r="G8" s="86">
        <f t="shared" si="0"/>
        <v>22930</v>
      </c>
    </row>
    <row r="9" spans="1:7" ht="27" customHeight="1">
      <c r="A9" s="56" t="s">
        <v>13</v>
      </c>
      <c r="B9" s="86">
        <v>58300</v>
      </c>
      <c r="C9" s="86">
        <v>22</v>
      </c>
      <c r="D9" s="86">
        <v>3520</v>
      </c>
      <c r="E9" s="86">
        <v>31</v>
      </c>
      <c r="F9" s="86">
        <v>2170</v>
      </c>
      <c r="G9" s="86">
        <f t="shared" si="0"/>
        <v>63990</v>
      </c>
    </row>
    <row r="10" spans="1:7" ht="27" customHeight="1">
      <c r="A10" s="56" t="s">
        <v>14</v>
      </c>
      <c r="B10" s="86">
        <v>91800</v>
      </c>
      <c r="C10" s="86">
        <v>9</v>
      </c>
      <c r="D10" s="86">
        <v>1440</v>
      </c>
      <c r="E10" s="86"/>
      <c r="F10" s="86"/>
      <c r="G10" s="86">
        <f t="shared" si="0"/>
        <v>93240</v>
      </c>
    </row>
    <row r="11" spans="1:7" ht="27" customHeight="1">
      <c r="A11" s="56" t="s">
        <v>15</v>
      </c>
      <c r="B11" s="86">
        <v>61900</v>
      </c>
      <c r="C11" s="86">
        <v>1.8</v>
      </c>
      <c r="D11" s="86">
        <v>288</v>
      </c>
      <c r="E11" s="86"/>
      <c r="F11" s="86"/>
      <c r="G11" s="86">
        <f t="shared" si="0"/>
        <v>62188</v>
      </c>
    </row>
    <row r="12" spans="1:7" ht="27" customHeight="1">
      <c r="A12" s="56" t="s">
        <v>16</v>
      </c>
      <c r="B12" s="86">
        <v>22500</v>
      </c>
      <c r="C12" s="86">
        <v>13.7</v>
      </c>
      <c r="D12" s="86">
        <v>2192</v>
      </c>
      <c r="E12" s="86"/>
      <c r="F12" s="86"/>
      <c r="G12" s="86">
        <f t="shared" si="0"/>
        <v>24692</v>
      </c>
    </row>
    <row r="13" spans="1:7" ht="27" customHeight="1">
      <c r="A13" s="56" t="s">
        <v>17</v>
      </c>
      <c r="B13" s="86"/>
      <c r="C13" s="86"/>
      <c r="D13" s="86"/>
      <c r="E13" s="86">
        <v>13</v>
      </c>
      <c r="F13" s="86">
        <v>910</v>
      </c>
      <c r="G13" s="86">
        <f t="shared" si="0"/>
        <v>910</v>
      </c>
    </row>
    <row r="14" spans="1:7" ht="27" customHeight="1">
      <c r="A14" s="86"/>
      <c r="B14" s="86"/>
      <c r="C14" s="86"/>
      <c r="D14" s="86"/>
      <c r="E14" s="86"/>
      <c r="F14" s="86"/>
      <c r="G14" s="86"/>
    </row>
    <row r="15" spans="1:7" ht="27" customHeight="1">
      <c r="A15" s="56" t="s">
        <v>18</v>
      </c>
      <c r="B15" s="86">
        <f aca="true" t="shared" si="1" ref="B15:G15">SUM(B6:B14)</f>
        <v>315100</v>
      </c>
      <c r="C15" s="86">
        <f t="shared" si="1"/>
        <v>197.6</v>
      </c>
      <c r="D15" s="86">
        <f t="shared" si="1"/>
        <v>31616</v>
      </c>
      <c r="E15" s="86">
        <f t="shared" si="1"/>
        <v>761.2</v>
      </c>
      <c r="F15" s="86">
        <f t="shared" si="1"/>
        <v>53284</v>
      </c>
      <c r="G15" s="86">
        <f t="shared" si="1"/>
        <v>400000</v>
      </c>
    </row>
  </sheetData>
  <sheetProtection/>
  <mergeCells count="7">
    <mergeCell ref="A2:G2"/>
    <mergeCell ref="F3:G3"/>
    <mergeCell ref="C4:D4"/>
    <mergeCell ref="E4:F4"/>
    <mergeCell ref="A4:A5"/>
    <mergeCell ref="B4:B5"/>
    <mergeCell ref="G4:G5"/>
  </mergeCells>
  <printOptions horizontalCentered="1"/>
  <pageMargins left="0.7513888888888889" right="0.7513888888888889" top="1.1965277777777779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zoomScaleSheetLayoutView="100" workbookViewId="0" topLeftCell="A1">
      <selection activeCell="A3" sqref="A3:L16"/>
    </sheetView>
  </sheetViews>
  <sheetFormatPr defaultColWidth="9.00390625" defaultRowHeight="14.25"/>
  <cols>
    <col min="1" max="1" width="4.50390625" style="0" customWidth="1"/>
    <col min="2" max="3" width="7.00390625" style="0" customWidth="1"/>
    <col min="4" max="4" width="7.50390625" style="0" customWidth="1"/>
    <col min="5" max="5" width="29.875" style="0" customWidth="1"/>
    <col min="6" max="6" width="10.00390625" style="0" customWidth="1"/>
    <col min="8" max="8" width="8.875" style="0" customWidth="1"/>
    <col min="9" max="9" width="9.00390625" style="0" customWidth="1"/>
    <col min="10" max="10" width="9.25390625" style="0" customWidth="1"/>
    <col min="11" max="11" width="9.00390625" style="0" customWidth="1"/>
    <col min="12" max="12" width="8.75390625" style="0" customWidth="1"/>
    <col min="14" max="14" width="10.625" style="0" customWidth="1"/>
  </cols>
  <sheetData>
    <row r="1" spans="1:3" ht="21.75" customHeight="1">
      <c r="A1" s="62" t="s">
        <v>19</v>
      </c>
      <c r="B1" s="63"/>
      <c r="C1" s="63"/>
    </row>
    <row r="2" spans="1:12" ht="27" customHeight="1">
      <c r="A2" s="83" t="s">
        <v>20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16.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76" t="s">
        <v>21</v>
      </c>
      <c r="L3" s="93"/>
    </row>
    <row r="4" spans="1:12" ht="27" customHeight="1">
      <c r="A4" s="67" t="s">
        <v>22</v>
      </c>
      <c r="B4" s="67" t="s">
        <v>23</v>
      </c>
      <c r="C4" s="85" t="s">
        <v>24</v>
      </c>
      <c r="D4" s="67" t="s">
        <v>25</v>
      </c>
      <c r="E4" s="67" t="s">
        <v>26</v>
      </c>
      <c r="F4" s="56" t="s">
        <v>27</v>
      </c>
      <c r="G4" s="86"/>
      <c r="H4" s="86"/>
      <c r="I4" s="86"/>
      <c r="J4" s="86"/>
      <c r="K4" s="86"/>
      <c r="L4" s="67" t="s">
        <v>28</v>
      </c>
    </row>
    <row r="5" spans="1:12" ht="27" customHeight="1">
      <c r="A5" s="68"/>
      <c r="B5" s="68"/>
      <c r="C5" s="68"/>
      <c r="D5" s="68"/>
      <c r="E5" s="68"/>
      <c r="F5" s="87" t="s">
        <v>29</v>
      </c>
      <c r="G5" s="88" t="s">
        <v>30</v>
      </c>
      <c r="H5" s="87" t="s">
        <v>31</v>
      </c>
      <c r="I5" s="87" t="s">
        <v>32</v>
      </c>
      <c r="J5" s="87" t="s">
        <v>33</v>
      </c>
      <c r="K5" s="94" t="s">
        <v>34</v>
      </c>
      <c r="L5" s="68"/>
    </row>
    <row r="6" spans="1:12" ht="31.5" customHeight="1">
      <c r="A6" s="89">
        <v>1</v>
      </c>
      <c r="B6" s="8" t="s">
        <v>10</v>
      </c>
      <c r="C6" s="8">
        <f>L6</f>
        <v>6000</v>
      </c>
      <c r="D6" s="8" t="s">
        <v>35</v>
      </c>
      <c r="E6" s="8" t="s">
        <v>36</v>
      </c>
      <c r="F6" s="58">
        <f>'附件4设施受灾统计'!E6*300</f>
        <v>6000</v>
      </c>
      <c r="G6" s="58">
        <f>'附件4设施受灾统计'!F6*200</f>
        <v>0</v>
      </c>
      <c r="H6" s="58">
        <f>'附件4设施受灾统计'!G6*100</f>
        <v>0</v>
      </c>
      <c r="I6" s="58">
        <f>'附件4设施受灾统计'!H6*300</f>
        <v>0</v>
      </c>
      <c r="J6" s="58">
        <f>'附件4设施受灾统计'!I6*100</f>
        <v>0</v>
      </c>
      <c r="K6" s="58">
        <f>'附件4设施受灾统计'!J6*100</f>
        <v>0</v>
      </c>
      <c r="L6" s="58">
        <f>SUM(F6:K6)</f>
        <v>6000</v>
      </c>
    </row>
    <row r="7" spans="1:12" ht="31.5" customHeight="1">
      <c r="A7" s="89">
        <v>2</v>
      </c>
      <c r="B7" s="8" t="s">
        <v>12</v>
      </c>
      <c r="C7" s="8">
        <f>L7</f>
        <v>8200</v>
      </c>
      <c r="D7" s="8" t="s">
        <v>37</v>
      </c>
      <c r="E7" s="8" t="s">
        <v>38</v>
      </c>
      <c r="F7" s="58">
        <f>'附件4设施受灾统计'!E7*300</f>
        <v>1800</v>
      </c>
      <c r="G7" s="58">
        <f>'附件4设施受灾统计'!F7*200</f>
        <v>6400</v>
      </c>
      <c r="H7" s="58">
        <f>'附件4设施受灾统计'!G7*100</f>
        <v>0</v>
      </c>
      <c r="I7" s="58">
        <f>'附件4设施受灾统计'!H7*300</f>
        <v>0</v>
      </c>
      <c r="J7" s="58">
        <f>'附件4设施受灾统计'!I7*100</f>
        <v>0</v>
      </c>
      <c r="K7" s="58">
        <f>'附件4设施受灾统计'!J7*100</f>
        <v>0</v>
      </c>
      <c r="L7" s="58">
        <f>SUM(F7:K7)</f>
        <v>8200</v>
      </c>
    </row>
    <row r="8" spans="1:12" ht="31.5" customHeight="1">
      <c r="A8" s="89">
        <v>3</v>
      </c>
      <c r="B8" s="87" t="s">
        <v>14</v>
      </c>
      <c r="C8" s="87">
        <f>L8+L9</f>
        <v>91800</v>
      </c>
      <c r="D8" s="8" t="s">
        <v>39</v>
      </c>
      <c r="E8" s="8" t="s">
        <v>40</v>
      </c>
      <c r="F8" s="58">
        <f>'附件4设施受灾统计'!E8*300</f>
        <v>17100</v>
      </c>
      <c r="G8" s="58">
        <f>'附件4设施受灾统计'!F8*200</f>
        <v>3800</v>
      </c>
      <c r="H8" s="58">
        <f>'附件4设施受灾统计'!G8*100</f>
        <v>5700</v>
      </c>
      <c r="I8" s="58">
        <f>'附件4设施受灾统计'!H8*300</f>
        <v>900</v>
      </c>
      <c r="J8" s="58">
        <f>'附件4设施受灾统计'!I8*100</f>
        <v>5000</v>
      </c>
      <c r="K8" s="58">
        <f>'附件4设施受灾统计'!J8*100</f>
        <v>0</v>
      </c>
      <c r="L8" s="58">
        <f>SUM(F8:K8)</f>
        <v>32500</v>
      </c>
    </row>
    <row r="9" spans="1:12" ht="31.5" customHeight="1">
      <c r="A9" s="89">
        <v>4</v>
      </c>
      <c r="B9" s="90"/>
      <c r="C9" s="90"/>
      <c r="D9" s="8" t="s">
        <v>41</v>
      </c>
      <c r="E9" s="8" t="s">
        <v>42</v>
      </c>
      <c r="F9" s="58">
        <f>'附件4设施受灾统计'!E9*300</f>
        <v>54900</v>
      </c>
      <c r="G9" s="58">
        <f>'附件4设施受灾统计'!F9*200</f>
        <v>2600</v>
      </c>
      <c r="H9" s="58">
        <f>'附件4设施受灾统计'!G9*100</f>
        <v>0</v>
      </c>
      <c r="I9" s="58">
        <f>'附件4设施受灾统计'!H9*300</f>
        <v>1200</v>
      </c>
      <c r="J9" s="58">
        <f>'附件4设施受灾统计'!I9*100</f>
        <v>200</v>
      </c>
      <c r="K9" s="58">
        <f>'附件4设施受灾统计'!J9*100</f>
        <v>400</v>
      </c>
      <c r="L9" s="58">
        <f>SUM(F9:K9)</f>
        <v>59300</v>
      </c>
    </row>
    <row r="10" spans="1:15" ht="31.5" customHeight="1">
      <c r="A10" s="89">
        <v>5</v>
      </c>
      <c r="B10" s="87" t="s">
        <v>15</v>
      </c>
      <c r="C10" s="87">
        <f>L10+L11</f>
        <v>61900</v>
      </c>
      <c r="D10" s="8" t="s">
        <v>43</v>
      </c>
      <c r="E10" s="8" t="s">
        <v>44</v>
      </c>
      <c r="F10" s="58">
        <f>'附件4设施受灾统计'!E10*300</f>
        <v>45000</v>
      </c>
      <c r="G10" s="58">
        <f>'附件4设施受灾统计'!F10*200</f>
        <v>0</v>
      </c>
      <c r="H10" s="58">
        <f>'附件4设施受灾统计'!G10*100</f>
        <v>5600</v>
      </c>
      <c r="I10" s="58">
        <f>'附件4设施受灾统计'!H10*300</f>
        <v>0</v>
      </c>
      <c r="J10" s="58">
        <f>'附件4设施受灾统计'!I10*100</f>
        <v>3000</v>
      </c>
      <c r="K10" s="58">
        <f>'附件4设施受灾统计'!J10*100</f>
        <v>2000</v>
      </c>
      <c r="L10" s="58">
        <f aca="true" t="shared" si="0" ref="L10:L15">SUM(F10:K10)</f>
        <v>55600</v>
      </c>
      <c r="O10" s="80"/>
    </row>
    <row r="11" spans="1:12" ht="31.5" customHeight="1">
      <c r="A11" s="89">
        <v>6</v>
      </c>
      <c r="B11" s="90"/>
      <c r="C11" s="90"/>
      <c r="D11" s="8" t="s">
        <v>45</v>
      </c>
      <c r="E11" s="8" t="s">
        <v>46</v>
      </c>
      <c r="F11" s="58">
        <f>'附件4设施受灾统计'!E11*300</f>
        <v>3900</v>
      </c>
      <c r="G11" s="58">
        <f>'附件4设施受灾统计'!F11*200</f>
        <v>2400</v>
      </c>
      <c r="H11" s="58">
        <f>'附件4设施受灾统计'!G11*100</f>
        <v>0</v>
      </c>
      <c r="I11" s="58">
        <f>'附件4设施受灾统计'!H11*300</f>
        <v>0</v>
      </c>
      <c r="J11" s="58">
        <f>'附件4设施受灾统计'!I11*100</f>
        <v>0</v>
      </c>
      <c r="K11" s="58">
        <f>'附件4设施受灾统计'!J11*100</f>
        <v>0</v>
      </c>
      <c r="L11" s="58">
        <f t="shared" si="0"/>
        <v>6300</v>
      </c>
    </row>
    <row r="12" spans="1:12" ht="31.5" customHeight="1">
      <c r="A12" s="89">
        <v>7</v>
      </c>
      <c r="B12" s="8" t="s">
        <v>47</v>
      </c>
      <c r="C12" s="8">
        <f>L12</f>
        <v>58300</v>
      </c>
      <c r="D12" s="8" t="s">
        <v>48</v>
      </c>
      <c r="E12" s="8" t="s">
        <v>49</v>
      </c>
      <c r="F12" s="58">
        <f>'附件4设施受灾统计'!E12*300</f>
        <v>28500</v>
      </c>
      <c r="G12" s="58">
        <f>'附件4设施受灾统计'!F12*200</f>
        <v>4800</v>
      </c>
      <c r="H12" s="58">
        <f>'附件4设施受灾统计'!G12*100</f>
        <v>16500</v>
      </c>
      <c r="I12" s="58">
        <f>'附件4设施受灾统计'!H12*300</f>
        <v>0</v>
      </c>
      <c r="J12" s="58">
        <f>'附件4设施受灾统计'!I12*100</f>
        <v>8500</v>
      </c>
      <c r="K12" s="58">
        <f>'附件4设施受灾统计'!J12*100</f>
        <v>0</v>
      </c>
      <c r="L12" s="58">
        <f t="shared" si="0"/>
        <v>58300</v>
      </c>
    </row>
    <row r="13" spans="1:12" ht="31.5" customHeight="1">
      <c r="A13" s="89">
        <v>8</v>
      </c>
      <c r="B13" s="8" t="s">
        <v>11</v>
      </c>
      <c r="C13" s="8">
        <f>L13</f>
        <v>66400</v>
      </c>
      <c r="D13" s="8" t="s">
        <v>50</v>
      </c>
      <c r="E13" s="8" t="s">
        <v>51</v>
      </c>
      <c r="F13" s="58">
        <f>'附件4设施受灾统计'!E13*300</f>
        <v>44400</v>
      </c>
      <c r="G13" s="58">
        <f>'附件4设施受灾统计'!F13*200</f>
        <v>5000</v>
      </c>
      <c r="H13" s="58">
        <f>'附件4设施受灾统计'!G13*100</f>
        <v>0</v>
      </c>
      <c r="I13" s="58">
        <f>'附件4设施受灾统计'!H13*300</f>
        <v>0</v>
      </c>
      <c r="J13" s="58">
        <f>'附件4设施受灾统计'!I13*100</f>
        <v>15300</v>
      </c>
      <c r="K13" s="58">
        <f>'附件4设施受灾统计'!J13*100</f>
        <v>1700</v>
      </c>
      <c r="L13" s="58">
        <f t="shared" si="0"/>
        <v>66400</v>
      </c>
    </row>
    <row r="14" spans="1:12" ht="31.5" customHeight="1">
      <c r="A14" s="89">
        <v>9</v>
      </c>
      <c r="B14" s="87" t="s">
        <v>16</v>
      </c>
      <c r="C14" s="87">
        <f>L14+L15</f>
        <v>22500</v>
      </c>
      <c r="D14" s="91" t="s">
        <v>52</v>
      </c>
      <c r="E14" s="8" t="s">
        <v>53</v>
      </c>
      <c r="F14" s="58">
        <f>'附件4设施受灾统计'!E14*300</f>
        <v>0</v>
      </c>
      <c r="G14" s="58">
        <f>'附件4设施受灾统计'!F14*200</f>
        <v>4000</v>
      </c>
      <c r="H14" s="58">
        <f>'附件4设施受灾统计'!G14*100</f>
        <v>5000</v>
      </c>
      <c r="I14" s="58">
        <f>'附件4设施受灾统计'!H14*300</f>
        <v>0</v>
      </c>
      <c r="J14" s="58">
        <f>'附件4设施受灾统计'!I14*100</f>
        <v>0</v>
      </c>
      <c r="K14" s="58">
        <f>'附件4设施受灾统计'!J14*100</f>
        <v>0</v>
      </c>
      <c r="L14" s="58">
        <f t="shared" si="0"/>
        <v>9000</v>
      </c>
    </row>
    <row r="15" spans="1:12" ht="31.5" customHeight="1">
      <c r="A15" s="89">
        <v>10</v>
      </c>
      <c r="B15" s="90"/>
      <c r="C15" s="90"/>
      <c r="D15" s="91" t="s">
        <v>52</v>
      </c>
      <c r="E15" s="8" t="s">
        <v>54</v>
      </c>
      <c r="F15" s="58">
        <f>'附件4设施受灾统计'!E15*300</f>
        <v>12300</v>
      </c>
      <c r="G15" s="58">
        <f>'附件4设施受灾统计'!F15*200</f>
        <v>1200</v>
      </c>
      <c r="H15" s="58">
        <f>'附件4设施受灾统计'!G15*100</f>
        <v>0</v>
      </c>
      <c r="I15" s="58">
        <f>'附件4设施受灾统计'!H15*300</f>
        <v>0</v>
      </c>
      <c r="J15" s="58">
        <f>'附件4设施受灾统计'!I15*100</f>
        <v>0</v>
      </c>
      <c r="K15" s="58">
        <f>'附件4设施受灾统计'!J15*100</f>
        <v>0</v>
      </c>
      <c r="L15" s="58">
        <f t="shared" si="0"/>
        <v>13500</v>
      </c>
    </row>
    <row r="16" spans="1:12" ht="31.5" customHeight="1">
      <c r="A16" s="72" t="s">
        <v>28</v>
      </c>
      <c r="B16" s="73"/>
      <c r="C16" s="73"/>
      <c r="D16" s="73"/>
      <c r="E16" s="74"/>
      <c r="F16" s="92">
        <f aca="true" t="shared" si="1" ref="F16:L16">SUM(F6:F15)</f>
        <v>213900</v>
      </c>
      <c r="G16" s="92">
        <f t="shared" si="1"/>
        <v>30200</v>
      </c>
      <c r="H16" s="92">
        <f t="shared" si="1"/>
        <v>32800</v>
      </c>
      <c r="I16" s="92">
        <f t="shared" si="1"/>
        <v>2100</v>
      </c>
      <c r="J16" s="92">
        <f t="shared" si="1"/>
        <v>32000</v>
      </c>
      <c r="K16" s="92">
        <f t="shared" si="1"/>
        <v>4100</v>
      </c>
      <c r="L16" s="92">
        <f t="shared" si="1"/>
        <v>315100</v>
      </c>
    </row>
    <row r="17" ht="27.75" customHeight="1">
      <c r="L17" s="82"/>
    </row>
  </sheetData>
  <sheetProtection/>
  <mergeCells count="17">
    <mergeCell ref="A1:B1"/>
    <mergeCell ref="A2:L2"/>
    <mergeCell ref="K3:L3"/>
    <mergeCell ref="F4:K4"/>
    <mergeCell ref="A16:E16"/>
    <mergeCell ref="A4:A5"/>
    <mergeCell ref="B4:B5"/>
    <mergeCell ref="B8:B9"/>
    <mergeCell ref="B10:B11"/>
    <mergeCell ref="B14:B15"/>
    <mergeCell ref="C4:C5"/>
    <mergeCell ref="C8:C9"/>
    <mergeCell ref="C10:C11"/>
    <mergeCell ref="C14:C15"/>
    <mergeCell ref="D4:D5"/>
    <mergeCell ref="E4:E5"/>
    <mergeCell ref="L4:L5"/>
  </mergeCells>
  <printOptions horizontalCentered="1"/>
  <pageMargins left="0.5548611111111111" right="0.5548611111111111" top="0.8027777777777778" bottom="0.60625" header="0.5118055555555555" footer="0.511805555555555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SheetLayoutView="100" workbookViewId="0" topLeftCell="A1">
      <selection activeCell="M9" sqref="M9"/>
    </sheetView>
  </sheetViews>
  <sheetFormatPr defaultColWidth="9.00390625" defaultRowHeight="14.25"/>
  <cols>
    <col min="1" max="1" width="4.50390625" style="0" customWidth="1"/>
    <col min="2" max="2" width="7.00390625" style="0" customWidth="1"/>
    <col min="3" max="3" width="8.50390625" style="0" customWidth="1"/>
    <col min="4" max="4" width="30.50390625" style="0" customWidth="1"/>
    <col min="5" max="5" width="10.00390625" style="0" customWidth="1"/>
    <col min="7" max="7" width="8.875" style="0" customWidth="1"/>
    <col min="8" max="8" width="9.00390625" style="0" customWidth="1"/>
    <col min="9" max="9" width="9.25390625" style="0" customWidth="1"/>
    <col min="10" max="10" width="9.00390625" style="0" customWidth="1"/>
    <col min="11" max="11" width="6.50390625" style="0" customWidth="1"/>
    <col min="13" max="13" width="10.625" style="0" customWidth="1"/>
  </cols>
  <sheetData>
    <row r="1" spans="1:2" ht="21.75" customHeight="1">
      <c r="A1" s="62" t="s">
        <v>55</v>
      </c>
      <c r="B1" s="63"/>
    </row>
    <row r="2" spans="1:11" ht="27" customHeight="1">
      <c r="A2" s="64" t="s">
        <v>56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66"/>
      <c r="B3" s="66"/>
      <c r="C3" s="66"/>
      <c r="D3" s="66"/>
      <c r="E3" s="66"/>
      <c r="F3" s="66"/>
      <c r="G3" s="66"/>
      <c r="H3" s="66"/>
      <c r="I3" s="66"/>
      <c r="J3" s="76" t="s">
        <v>57</v>
      </c>
      <c r="K3" s="77"/>
    </row>
    <row r="4" spans="1:11" ht="24" customHeight="1">
      <c r="A4" s="67" t="s">
        <v>22</v>
      </c>
      <c r="B4" s="67" t="s">
        <v>23</v>
      </c>
      <c r="C4" s="67" t="s">
        <v>25</v>
      </c>
      <c r="D4" s="67" t="s">
        <v>26</v>
      </c>
      <c r="E4" s="56" t="s">
        <v>27</v>
      </c>
      <c r="F4" s="58"/>
      <c r="G4" s="58"/>
      <c r="H4" s="58"/>
      <c r="I4" s="58"/>
      <c r="J4" s="58"/>
      <c r="K4" s="67" t="s">
        <v>58</v>
      </c>
    </row>
    <row r="5" spans="1:11" ht="30" customHeight="1">
      <c r="A5" s="68"/>
      <c r="B5" s="68"/>
      <c r="C5" s="68"/>
      <c r="D5" s="68"/>
      <c r="E5" s="67" t="s">
        <v>29</v>
      </c>
      <c r="F5" s="69" t="s">
        <v>30</v>
      </c>
      <c r="G5" s="67" t="s">
        <v>31</v>
      </c>
      <c r="H5" s="67" t="s">
        <v>32</v>
      </c>
      <c r="I5" s="67" t="s">
        <v>33</v>
      </c>
      <c r="J5" s="78" t="s">
        <v>34</v>
      </c>
      <c r="K5" s="68"/>
    </row>
    <row r="6" spans="1:11" ht="30.75" customHeight="1">
      <c r="A6" s="58">
        <v>1</v>
      </c>
      <c r="B6" s="56" t="s">
        <v>10</v>
      </c>
      <c r="C6" s="56" t="s">
        <v>35</v>
      </c>
      <c r="D6" s="56" t="s">
        <v>36</v>
      </c>
      <c r="E6" s="58">
        <v>20</v>
      </c>
      <c r="F6" s="58"/>
      <c r="G6" s="58"/>
      <c r="H6" s="58"/>
      <c r="I6" s="58"/>
      <c r="J6" s="58"/>
      <c r="K6" s="58"/>
    </row>
    <row r="7" spans="1:11" ht="30.75" customHeight="1">
      <c r="A7" s="58">
        <v>2</v>
      </c>
      <c r="B7" s="56" t="s">
        <v>12</v>
      </c>
      <c r="C7" s="56" t="s">
        <v>37</v>
      </c>
      <c r="D7" s="56" t="s">
        <v>38</v>
      </c>
      <c r="E7" s="58">
        <v>6</v>
      </c>
      <c r="F7" s="70">
        <v>32</v>
      </c>
      <c r="G7" s="58"/>
      <c r="H7" s="58"/>
      <c r="I7" s="58"/>
      <c r="J7" s="58"/>
      <c r="K7" s="58"/>
    </row>
    <row r="8" spans="1:11" ht="30.75" customHeight="1">
      <c r="A8" s="58">
        <v>3</v>
      </c>
      <c r="B8" s="67" t="s">
        <v>14</v>
      </c>
      <c r="C8" s="56" t="s">
        <v>39</v>
      </c>
      <c r="D8" s="56" t="s">
        <v>40</v>
      </c>
      <c r="E8" s="58">
        <v>57</v>
      </c>
      <c r="F8" s="58">
        <v>19</v>
      </c>
      <c r="G8" s="58">
        <v>57</v>
      </c>
      <c r="H8" s="58">
        <v>3</v>
      </c>
      <c r="I8" s="58">
        <v>50</v>
      </c>
      <c r="J8" s="58"/>
      <c r="K8" s="58"/>
    </row>
    <row r="9" spans="1:11" ht="30.75" customHeight="1">
      <c r="A9" s="58">
        <v>4</v>
      </c>
      <c r="B9" s="68"/>
      <c r="C9" s="56" t="s">
        <v>41</v>
      </c>
      <c r="D9" s="56" t="s">
        <v>42</v>
      </c>
      <c r="E9" s="58">
        <v>183</v>
      </c>
      <c r="F9" s="58">
        <v>13</v>
      </c>
      <c r="G9" s="58"/>
      <c r="H9" s="58">
        <v>4</v>
      </c>
      <c r="I9" s="58">
        <v>2</v>
      </c>
      <c r="J9" s="79">
        <v>4</v>
      </c>
      <c r="K9" s="58"/>
    </row>
    <row r="10" spans="1:14" ht="30.75" customHeight="1">
      <c r="A10" s="58">
        <v>5</v>
      </c>
      <c r="B10" s="67" t="s">
        <v>15</v>
      </c>
      <c r="C10" s="56" t="s">
        <v>43</v>
      </c>
      <c r="D10" s="56" t="s">
        <v>44</v>
      </c>
      <c r="E10" s="58">
        <v>150</v>
      </c>
      <c r="F10" s="58"/>
      <c r="G10" s="58">
        <v>56</v>
      </c>
      <c r="H10" s="58"/>
      <c r="I10" s="58">
        <v>30</v>
      </c>
      <c r="J10" s="58">
        <v>20</v>
      </c>
      <c r="K10" s="58"/>
      <c r="N10" s="80"/>
    </row>
    <row r="11" spans="1:11" ht="30.75" customHeight="1">
      <c r="A11" s="58">
        <v>6</v>
      </c>
      <c r="B11" s="68"/>
      <c r="C11" s="56" t="s">
        <v>45</v>
      </c>
      <c r="D11" s="56" t="s">
        <v>46</v>
      </c>
      <c r="E11" s="58">
        <v>13</v>
      </c>
      <c r="F11" s="58">
        <v>12</v>
      </c>
      <c r="G11" s="58"/>
      <c r="H11" s="58"/>
      <c r="I11" s="58"/>
      <c r="J11" s="58"/>
      <c r="K11" s="58"/>
    </row>
    <row r="12" spans="1:11" ht="30.75" customHeight="1">
      <c r="A12" s="58">
        <v>7</v>
      </c>
      <c r="B12" s="56" t="s">
        <v>13</v>
      </c>
      <c r="C12" s="56" t="s">
        <v>48</v>
      </c>
      <c r="D12" s="56" t="s">
        <v>49</v>
      </c>
      <c r="E12" s="58">
        <v>95</v>
      </c>
      <c r="F12" s="58">
        <v>24</v>
      </c>
      <c r="G12" s="58">
        <v>165</v>
      </c>
      <c r="H12" s="58"/>
      <c r="I12" s="70">
        <v>85</v>
      </c>
      <c r="J12" s="70"/>
      <c r="K12" s="58"/>
    </row>
    <row r="13" spans="1:11" ht="30.75" customHeight="1">
      <c r="A13" s="58">
        <v>8</v>
      </c>
      <c r="B13" s="56" t="s">
        <v>11</v>
      </c>
      <c r="C13" s="56" t="s">
        <v>50</v>
      </c>
      <c r="D13" s="56" t="s">
        <v>51</v>
      </c>
      <c r="E13" s="58">
        <v>148</v>
      </c>
      <c r="F13" s="58">
        <v>25</v>
      </c>
      <c r="G13" s="58"/>
      <c r="H13" s="58"/>
      <c r="I13" s="58">
        <v>153</v>
      </c>
      <c r="J13" s="58">
        <v>17</v>
      </c>
      <c r="K13" s="58"/>
    </row>
    <row r="14" spans="1:11" ht="30.75" customHeight="1">
      <c r="A14" s="58">
        <v>9</v>
      </c>
      <c r="B14" s="67" t="s">
        <v>16</v>
      </c>
      <c r="C14" s="71" t="s">
        <v>59</v>
      </c>
      <c r="D14" s="56" t="s">
        <v>53</v>
      </c>
      <c r="E14" s="58"/>
      <c r="F14" s="58">
        <v>20</v>
      </c>
      <c r="G14" s="58">
        <v>50</v>
      </c>
      <c r="H14" s="58"/>
      <c r="I14" s="58"/>
      <c r="J14" s="58"/>
      <c r="K14" s="58"/>
    </row>
    <row r="15" spans="1:11" ht="30.75" customHeight="1">
      <c r="A15" s="58">
        <v>10</v>
      </c>
      <c r="B15" s="68"/>
      <c r="C15" s="71" t="s">
        <v>59</v>
      </c>
      <c r="D15" s="56" t="s">
        <v>54</v>
      </c>
      <c r="E15" s="58">
        <v>41</v>
      </c>
      <c r="F15" s="58">
        <v>6</v>
      </c>
      <c r="G15" s="58"/>
      <c r="H15" s="58"/>
      <c r="I15" s="58"/>
      <c r="J15" s="58"/>
      <c r="K15" s="58"/>
    </row>
    <row r="16" spans="1:11" ht="30.75" customHeight="1">
      <c r="A16" s="72" t="s">
        <v>28</v>
      </c>
      <c r="B16" s="73"/>
      <c r="C16" s="73"/>
      <c r="D16" s="74"/>
      <c r="E16" s="75">
        <f aca="true" t="shared" si="0" ref="E16:J16">SUM(E6:E15)</f>
        <v>713</v>
      </c>
      <c r="F16" s="75">
        <f t="shared" si="0"/>
        <v>151</v>
      </c>
      <c r="G16" s="75">
        <f t="shared" si="0"/>
        <v>328</v>
      </c>
      <c r="H16" s="75">
        <f t="shared" si="0"/>
        <v>7</v>
      </c>
      <c r="I16" s="75">
        <f t="shared" si="0"/>
        <v>320</v>
      </c>
      <c r="J16" s="75">
        <f t="shared" si="0"/>
        <v>41</v>
      </c>
      <c r="K16" s="81"/>
    </row>
    <row r="17" ht="27.75" customHeight="1">
      <c r="K17" s="82"/>
    </row>
  </sheetData>
  <sheetProtection/>
  <mergeCells count="13">
    <mergeCell ref="A1:B1"/>
    <mergeCell ref="A2:K2"/>
    <mergeCell ref="J3:K3"/>
    <mergeCell ref="E4:J4"/>
    <mergeCell ref="A16:D16"/>
    <mergeCell ref="A4:A5"/>
    <mergeCell ref="B4:B5"/>
    <mergeCell ref="B8:B9"/>
    <mergeCell ref="B10:B11"/>
    <mergeCell ref="B14:B15"/>
    <mergeCell ref="C4:C5"/>
    <mergeCell ref="D4:D5"/>
    <mergeCell ref="K4:K5"/>
  </mergeCells>
  <printOptions horizontalCentered="1"/>
  <pageMargins left="0.5548611111111111" right="0.5548611111111111" top="0.8027777777777778" bottom="0.60625" header="0.5118055555555555" footer="0.511805555555555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zoomScaleSheetLayoutView="100" workbookViewId="0" topLeftCell="A1">
      <selection activeCell="D16" sqref="D16"/>
    </sheetView>
  </sheetViews>
  <sheetFormatPr defaultColWidth="9.00390625" defaultRowHeight="14.25"/>
  <cols>
    <col min="1" max="1" width="7.50390625" style="0" customWidth="1"/>
    <col min="2" max="2" width="8.875" style="0" customWidth="1"/>
    <col min="3" max="3" width="8.625" style="0" customWidth="1"/>
    <col min="4" max="4" width="26.25390625" style="0" customWidth="1"/>
    <col min="5" max="8" width="7.00390625" style="0" customWidth="1"/>
    <col min="9" max="10" width="10.875" style="0" customWidth="1"/>
    <col min="11" max="12" width="10.50390625" style="0" customWidth="1"/>
  </cols>
  <sheetData>
    <row r="1" ht="24.75" customHeight="1">
      <c r="A1" s="1" t="s">
        <v>60</v>
      </c>
    </row>
    <row r="2" spans="1:12" ht="27">
      <c r="A2" s="2" t="s">
        <v>61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4.25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4.25">
      <c r="A4" s="22" t="s">
        <v>23</v>
      </c>
      <c r="B4" s="23" t="s">
        <v>9</v>
      </c>
      <c r="C4" s="24" t="s">
        <v>25</v>
      </c>
      <c r="D4" s="22" t="s">
        <v>62</v>
      </c>
      <c r="E4" s="25" t="s">
        <v>63</v>
      </c>
      <c r="F4" s="25"/>
      <c r="G4" s="25" t="s">
        <v>64</v>
      </c>
      <c r="H4" s="25"/>
      <c r="I4" s="22" t="s">
        <v>65</v>
      </c>
      <c r="J4" s="22"/>
      <c r="K4" s="56" t="s">
        <v>66</v>
      </c>
      <c r="L4" s="57" t="s">
        <v>67</v>
      </c>
    </row>
    <row r="5" spans="1:12" ht="14.25">
      <c r="A5" s="22"/>
      <c r="B5" s="26"/>
      <c r="C5" s="27"/>
      <c r="D5" s="22"/>
      <c r="E5" s="25"/>
      <c r="F5" s="25"/>
      <c r="G5" s="25"/>
      <c r="H5" s="25"/>
      <c r="I5" s="25" t="s">
        <v>27</v>
      </c>
      <c r="J5" s="25" t="s">
        <v>68</v>
      </c>
      <c r="K5" s="58"/>
      <c r="L5" s="58"/>
    </row>
    <row r="6" spans="1:12" ht="9" customHeight="1">
      <c r="A6" s="22"/>
      <c r="B6" s="28"/>
      <c r="C6" s="29"/>
      <c r="D6" s="22"/>
      <c r="E6" s="25"/>
      <c r="F6" s="25"/>
      <c r="G6" s="25"/>
      <c r="H6" s="25"/>
      <c r="I6" s="25"/>
      <c r="J6" s="25"/>
      <c r="K6" s="58"/>
      <c r="L6" s="58"/>
    </row>
    <row r="7" spans="1:12" ht="28.5" customHeight="1">
      <c r="A7" s="30" t="s">
        <v>10</v>
      </c>
      <c r="B7" s="31">
        <f>L7</f>
        <v>13280</v>
      </c>
      <c r="C7" s="32" t="s">
        <v>35</v>
      </c>
      <c r="D7" s="33" t="s">
        <v>69</v>
      </c>
      <c r="E7" s="34"/>
      <c r="F7" s="35"/>
      <c r="G7" s="34"/>
      <c r="H7" s="35"/>
      <c r="I7" s="59">
        <v>83</v>
      </c>
      <c r="J7" s="59"/>
      <c r="K7" s="58">
        <f>SUM(E7:J7)</f>
        <v>83</v>
      </c>
      <c r="L7" s="58">
        <f aca="true" t="shared" si="0" ref="L7:L17">K7*160</f>
        <v>13280</v>
      </c>
    </row>
    <row r="8" spans="1:12" ht="25.5" customHeight="1">
      <c r="A8" s="31" t="s">
        <v>11</v>
      </c>
      <c r="B8" s="31">
        <f>L8+L9</f>
        <v>1136</v>
      </c>
      <c r="C8" s="32" t="s">
        <v>70</v>
      </c>
      <c r="D8" s="33" t="s">
        <v>71</v>
      </c>
      <c r="E8" s="34"/>
      <c r="F8" s="35"/>
      <c r="G8" s="34"/>
      <c r="H8" s="35"/>
      <c r="I8" s="48">
        <v>3.6</v>
      </c>
      <c r="J8" s="48"/>
      <c r="K8" s="58">
        <f>SUM(E8:J8)</f>
        <v>3.6</v>
      </c>
      <c r="L8" s="58">
        <f t="shared" si="0"/>
        <v>576</v>
      </c>
    </row>
    <row r="9" spans="1:12" ht="31.5" customHeight="1">
      <c r="A9" s="36"/>
      <c r="B9" s="36"/>
      <c r="C9" s="37" t="s">
        <v>50</v>
      </c>
      <c r="D9" s="22" t="s">
        <v>72</v>
      </c>
      <c r="E9" s="38">
        <v>3.5</v>
      </c>
      <c r="F9" s="39"/>
      <c r="G9" s="34"/>
      <c r="H9" s="35"/>
      <c r="I9" s="48"/>
      <c r="J9" s="48"/>
      <c r="K9" s="58">
        <f>SUM(E9:J9)</f>
        <v>3.5</v>
      </c>
      <c r="L9" s="58">
        <f t="shared" si="0"/>
        <v>560</v>
      </c>
    </row>
    <row r="10" spans="1:12" ht="31.5" customHeight="1">
      <c r="A10" s="31" t="s">
        <v>12</v>
      </c>
      <c r="B10" s="31">
        <f>L10+L11</f>
        <v>9760</v>
      </c>
      <c r="C10" s="37" t="s">
        <v>37</v>
      </c>
      <c r="D10" s="22" t="s">
        <v>73</v>
      </c>
      <c r="E10" s="34"/>
      <c r="F10" s="35"/>
      <c r="G10" s="34"/>
      <c r="H10" s="35"/>
      <c r="I10" s="48"/>
      <c r="J10" s="48">
        <v>50</v>
      </c>
      <c r="K10" s="58">
        <f>SUM(E10:J10)</f>
        <v>50</v>
      </c>
      <c r="L10" s="58">
        <f t="shared" si="0"/>
        <v>8000</v>
      </c>
    </row>
    <row r="11" spans="1:12" ht="22.5" customHeight="1">
      <c r="A11" s="36"/>
      <c r="B11" s="36"/>
      <c r="C11" s="37" t="s">
        <v>37</v>
      </c>
      <c r="D11" s="22" t="s">
        <v>74</v>
      </c>
      <c r="E11" s="34"/>
      <c r="F11" s="35"/>
      <c r="G11" s="34"/>
      <c r="H11" s="35"/>
      <c r="I11" s="48"/>
      <c r="J11" s="48">
        <v>11</v>
      </c>
      <c r="K11" s="58">
        <v>11</v>
      </c>
      <c r="L11" s="58">
        <f t="shared" si="0"/>
        <v>1760</v>
      </c>
    </row>
    <row r="12" spans="1:12" ht="30" customHeight="1">
      <c r="A12" s="37" t="s">
        <v>13</v>
      </c>
      <c r="B12" s="37">
        <f>L12</f>
        <v>3520</v>
      </c>
      <c r="C12" s="37" t="s">
        <v>48</v>
      </c>
      <c r="D12" s="22" t="s">
        <v>75</v>
      </c>
      <c r="E12" s="38">
        <v>7</v>
      </c>
      <c r="F12" s="39"/>
      <c r="G12" s="34"/>
      <c r="H12" s="35"/>
      <c r="I12" s="48">
        <v>7</v>
      </c>
      <c r="J12" s="48">
        <v>8</v>
      </c>
      <c r="K12" s="58">
        <f aca="true" t="shared" si="1" ref="K12:K17">SUM(E12:J12)</f>
        <v>22</v>
      </c>
      <c r="L12" s="58">
        <f t="shared" si="0"/>
        <v>3520</v>
      </c>
    </row>
    <row r="13" spans="1:12" ht="28.5" customHeight="1">
      <c r="A13" s="31" t="s">
        <v>14</v>
      </c>
      <c r="B13" s="31">
        <f>L13+L14</f>
        <v>1440</v>
      </c>
      <c r="C13" s="32" t="s">
        <v>39</v>
      </c>
      <c r="D13" s="40" t="s">
        <v>40</v>
      </c>
      <c r="E13" s="41"/>
      <c r="F13" s="42"/>
      <c r="G13" s="34"/>
      <c r="H13" s="35"/>
      <c r="I13" s="60">
        <v>5</v>
      </c>
      <c r="J13" s="60"/>
      <c r="K13" s="58">
        <f t="shared" si="1"/>
        <v>5</v>
      </c>
      <c r="L13" s="58">
        <f t="shared" si="0"/>
        <v>800</v>
      </c>
    </row>
    <row r="14" spans="1:12" ht="30.75" customHeight="1">
      <c r="A14" s="43"/>
      <c r="B14" s="43"/>
      <c r="C14" s="33" t="s">
        <v>41</v>
      </c>
      <c r="D14" s="44" t="s">
        <v>76</v>
      </c>
      <c r="E14" s="45">
        <v>1</v>
      </c>
      <c r="F14" s="46"/>
      <c r="G14" s="45">
        <v>1</v>
      </c>
      <c r="H14" s="46"/>
      <c r="I14" s="61">
        <v>2</v>
      </c>
      <c r="J14" s="61"/>
      <c r="K14" s="58">
        <f t="shared" si="1"/>
        <v>4</v>
      </c>
      <c r="L14" s="58">
        <f t="shared" si="0"/>
        <v>640</v>
      </c>
    </row>
    <row r="15" spans="1:12" ht="25.5" customHeight="1">
      <c r="A15" s="37" t="s">
        <v>16</v>
      </c>
      <c r="B15" s="37">
        <f>L15</f>
        <v>2192</v>
      </c>
      <c r="C15" s="47" t="s">
        <v>77</v>
      </c>
      <c r="D15" s="48" t="s">
        <v>53</v>
      </c>
      <c r="E15" s="41"/>
      <c r="F15" s="42"/>
      <c r="G15" s="38">
        <v>3.5</v>
      </c>
      <c r="H15" s="39"/>
      <c r="I15" s="60">
        <v>1.7</v>
      </c>
      <c r="J15" s="60">
        <v>8.5</v>
      </c>
      <c r="K15" s="58">
        <f t="shared" si="1"/>
        <v>13.7</v>
      </c>
      <c r="L15" s="58">
        <f t="shared" si="0"/>
        <v>2192</v>
      </c>
    </row>
    <row r="16" spans="1:12" ht="21" customHeight="1">
      <c r="A16" s="31" t="s">
        <v>15</v>
      </c>
      <c r="B16" s="49">
        <f>L16+L17</f>
        <v>288</v>
      </c>
      <c r="C16" s="50" t="s">
        <v>43</v>
      </c>
      <c r="D16" s="51" t="s">
        <v>44</v>
      </c>
      <c r="E16" s="41"/>
      <c r="F16" s="42"/>
      <c r="G16" s="41"/>
      <c r="H16" s="42"/>
      <c r="I16" s="60">
        <v>0.5</v>
      </c>
      <c r="J16" s="60"/>
      <c r="K16" s="58">
        <f t="shared" si="1"/>
        <v>0.5</v>
      </c>
      <c r="L16" s="58">
        <f t="shared" si="0"/>
        <v>80</v>
      </c>
    </row>
    <row r="17" spans="1:12" ht="21" customHeight="1">
      <c r="A17" s="36"/>
      <c r="B17" s="52"/>
      <c r="C17" s="50" t="s">
        <v>45</v>
      </c>
      <c r="D17" s="51" t="s">
        <v>46</v>
      </c>
      <c r="E17" s="41"/>
      <c r="F17" s="42"/>
      <c r="G17" s="41"/>
      <c r="H17" s="42"/>
      <c r="I17" s="60">
        <v>1.3</v>
      </c>
      <c r="J17" s="60"/>
      <c r="K17" s="58">
        <f t="shared" si="1"/>
        <v>1.3</v>
      </c>
      <c r="L17" s="58">
        <f t="shared" si="0"/>
        <v>208</v>
      </c>
    </row>
    <row r="18" spans="1:12" ht="25.5" customHeight="1">
      <c r="A18" s="53" t="s">
        <v>78</v>
      </c>
      <c r="B18" s="54"/>
      <c r="C18" s="55"/>
      <c r="D18" s="55"/>
      <c r="E18" s="41">
        <v>11.5</v>
      </c>
      <c r="F18" s="42"/>
      <c r="G18" s="41">
        <v>4.5</v>
      </c>
      <c r="H18" s="42"/>
      <c r="I18" s="60">
        <f>SUM(I7:I17)</f>
        <v>104.1</v>
      </c>
      <c r="J18" s="60">
        <f>SUM(J7:J17)</f>
        <v>77.5</v>
      </c>
      <c r="K18" s="60">
        <f>SUM(K7:K17)</f>
        <v>197.6</v>
      </c>
      <c r="L18" s="60">
        <f>SUM(L7:L17)</f>
        <v>31616</v>
      </c>
    </row>
  </sheetData>
  <sheetProtection/>
  <mergeCells count="46">
    <mergeCell ref="A2:L2"/>
    <mergeCell ref="A3:L3"/>
    <mergeCell ref="I4:J4"/>
    <mergeCell ref="E7:F7"/>
    <mergeCell ref="G7:H7"/>
    <mergeCell ref="E8:F8"/>
    <mergeCell ref="G8:H8"/>
    <mergeCell ref="E9:F9"/>
    <mergeCell ref="G9:H9"/>
    <mergeCell ref="E10:F10"/>
    <mergeCell ref="G10:H10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A18:D18"/>
    <mergeCell ref="E18:F18"/>
    <mergeCell ref="G18:H18"/>
    <mergeCell ref="A4:A6"/>
    <mergeCell ref="A8:A9"/>
    <mergeCell ref="A10:A11"/>
    <mergeCell ref="A13:A14"/>
    <mergeCell ref="A16:A17"/>
    <mergeCell ref="B4:B6"/>
    <mergeCell ref="B8:B9"/>
    <mergeCell ref="B10:B11"/>
    <mergeCell ref="B13:B14"/>
    <mergeCell ref="B16:B17"/>
    <mergeCell ref="C4:C6"/>
    <mergeCell ref="D4:D6"/>
    <mergeCell ref="I5:I6"/>
    <mergeCell ref="J5:J6"/>
    <mergeCell ref="K4:K6"/>
    <mergeCell ref="L4:L6"/>
    <mergeCell ref="E4:F6"/>
    <mergeCell ref="G4:H6"/>
  </mergeCells>
  <printOptions horizontalCentered="1"/>
  <pageMargins left="0.7513888888888889" right="0.7513888888888889" top="1.0625" bottom="1" header="0.5118055555555555" footer="0.511805555555555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zoomScaleSheetLayoutView="100" workbookViewId="0" topLeftCell="A4">
      <selection activeCell="A3" sqref="A3:H4"/>
    </sheetView>
  </sheetViews>
  <sheetFormatPr defaultColWidth="9.00390625" defaultRowHeight="14.25"/>
  <cols>
    <col min="1" max="1" width="5.875" style="0" customWidth="1"/>
    <col min="2" max="2" width="9.375" style="0" customWidth="1"/>
    <col min="3" max="3" width="9.25390625" style="0" customWidth="1"/>
    <col min="4" max="4" width="10.00390625" style="0" customWidth="1"/>
    <col min="5" max="5" width="32.75390625" style="0" customWidth="1"/>
    <col min="6" max="6" width="26.50390625" style="0" customWidth="1"/>
    <col min="7" max="7" width="11.00390625" style="0" customWidth="1"/>
    <col min="8" max="8" width="12.375" style="0" customWidth="1"/>
  </cols>
  <sheetData>
    <row r="1" ht="22.5" customHeight="1">
      <c r="A1" s="1" t="s">
        <v>79</v>
      </c>
    </row>
    <row r="2" spans="1:8" ht="28.5" customHeight="1">
      <c r="A2" s="2" t="s">
        <v>80</v>
      </c>
      <c r="B2" s="3"/>
      <c r="C2" s="3"/>
      <c r="D2" s="3"/>
      <c r="E2" s="3"/>
      <c r="F2" s="3"/>
      <c r="G2" s="3"/>
      <c r="H2" s="3"/>
    </row>
    <row r="3" spans="1:8" ht="14.25">
      <c r="A3" s="4"/>
      <c r="B3" s="4"/>
      <c r="C3" s="5"/>
      <c r="D3" s="6" t="s">
        <v>81</v>
      </c>
      <c r="E3" s="6"/>
      <c r="F3" s="6"/>
      <c r="G3" s="6"/>
      <c r="H3" s="6"/>
    </row>
    <row r="4" spans="1:8" ht="24" customHeight="1">
      <c r="A4" s="7" t="s">
        <v>22</v>
      </c>
      <c r="B4" s="7" t="s">
        <v>23</v>
      </c>
      <c r="C4" s="7" t="s">
        <v>9</v>
      </c>
      <c r="D4" s="7" t="s">
        <v>25</v>
      </c>
      <c r="E4" s="7" t="s">
        <v>62</v>
      </c>
      <c r="F4" s="7" t="s">
        <v>82</v>
      </c>
      <c r="G4" s="7" t="s">
        <v>83</v>
      </c>
      <c r="H4" s="8" t="s">
        <v>9</v>
      </c>
    </row>
    <row r="5" spans="1:8" ht="24" customHeight="1">
      <c r="A5" s="9">
        <v>1</v>
      </c>
      <c r="B5" s="10" t="s">
        <v>12</v>
      </c>
      <c r="C5" s="11">
        <f>H5+H6+H7</f>
        <v>4970</v>
      </c>
      <c r="D5" s="12" t="s">
        <v>84</v>
      </c>
      <c r="E5" s="12" t="s">
        <v>85</v>
      </c>
      <c r="F5" s="12" t="s">
        <v>86</v>
      </c>
      <c r="G5" s="9">
        <v>10</v>
      </c>
      <c r="H5" s="13">
        <f>G5*70</f>
        <v>700</v>
      </c>
    </row>
    <row r="6" spans="1:8" ht="24" customHeight="1">
      <c r="A6" s="9">
        <v>2</v>
      </c>
      <c r="B6" s="14"/>
      <c r="C6" s="14"/>
      <c r="D6" s="12" t="s">
        <v>37</v>
      </c>
      <c r="E6" s="12" t="s">
        <v>74</v>
      </c>
      <c r="F6" s="7" t="s">
        <v>87</v>
      </c>
      <c r="G6" s="15">
        <v>9</v>
      </c>
      <c r="H6" s="13">
        <f>G6*70</f>
        <v>630</v>
      </c>
    </row>
    <row r="7" spans="1:8" ht="24" customHeight="1">
      <c r="A7" s="9">
        <v>3</v>
      </c>
      <c r="B7" s="16"/>
      <c r="C7" s="16"/>
      <c r="D7" s="12" t="s">
        <v>88</v>
      </c>
      <c r="E7" s="12" t="s">
        <v>89</v>
      </c>
      <c r="F7" s="7" t="s">
        <v>90</v>
      </c>
      <c r="G7" s="9">
        <v>52</v>
      </c>
      <c r="H7" s="13">
        <f>G7*70</f>
        <v>3640</v>
      </c>
    </row>
    <row r="8" spans="1:8" ht="24" customHeight="1">
      <c r="A8" s="9">
        <v>4</v>
      </c>
      <c r="B8" s="10" t="s">
        <v>11</v>
      </c>
      <c r="C8" s="11">
        <f>H8+H9+H10+H11</f>
        <v>34734</v>
      </c>
      <c r="D8" s="12" t="s">
        <v>70</v>
      </c>
      <c r="E8" s="12" t="s">
        <v>71</v>
      </c>
      <c r="F8" s="12" t="s">
        <v>91</v>
      </c>
      <c r="G8" s="9">
        <v>1.2</v>
      </c>
      <c r="H8" s="13">
        <f>G8*70</f>
        <v>84</v>
      </c>
    </row>
    <row r="9" spans="1:8" ht="24" customHeight="1">
      <c r="A9" s="9">
        <v>6</v>
      </c>
      <c r="B9" s="14"/>
      <c r="C9" s="14"/>
      <c r="D9" s="12" t="s">
        <v>92</v>
      </c>
      <c r="E9" s="12" t="s">
        <v>93</v>
      </c>
      <c r="F9" s="12" t="s">
        <v>94</v>
      </c>
      <c r="G9" s="9">
        <v>330</v>
      </c>
      <c r="H9" s="13">
        <f aca="true" t="shared" si="0" ref="H9:H20">G9*70</f>
        <v>23100</v>
      </c>
    </row>
    <row r="10" spans="1:8" ht="24" customHeight="1">
      <c r="A10" s="9">
        <v>7</v>
      </c>
      <c r="B10" s="14"/>
      <c r="C10" s="14"/>
      <c r="D10" s="12" t="s">
        <v>95</v>
      </c>
      <c r="E10" s="12" t="s">
        <v>96</v>
      </c>
      <c r="F10" s="12" t="s">
        <v>97</v>
      </c>
      <c r="G10" s="9">
        <v>65</v>
      </c>
      <c r="H10" s="13">
        <f t="shared" si="0"/>
        <v>4550</v>
      </c>
    </row>
    <row r="11" spans="1:8" ht="24" customHeight="1">
      <c r="A11" s="9">
        <v>8</v>
      </c>
      <c r="B11" s="16"/>
      <c r="C11" s="16"/>
      <c r="D11" s="12" t="s">
        <v>98</v>
      </c>
      <c r="E11" s="12" t="s">
        <v>99</v>
      </c>
      <c r="F11" s="12" t="s">
        <v>97</v>
      </c>
      <c r="G11" s="9">
        <v>100</v>
      </c>
      <c r="H11" s="13">
        <f t="shared" si="0"/>
        <v>7000</v>
      </c>
    </row>
    <row r="12" spans="1:8" ht="24" customHeight="1">
      <c r="A12" s="9">
        <v>9</v>
      </c>
      <c r="B12" s="10" t="s">
        <v>10</v>
      </c>
      <c r="C12" s="11">
        <f>H12+H13+H14+H15</f>
        <v>10500</v>
      </c>
      <c r="D12" s="12"/>
      <c r="E12" s="17" t="s">
        <v>100</v>
      </c>
      <c r="F12" s="17" t="s">
        <v>101</v>
      </c>
      <c r="G12" s="17">
        <v>50</v>
      </c>
      <c r="H12" s="13">
        <f t="shared" si="0"/>
        <v>3500</v>
      </c>
    </row>
    <row r="13" spans="1:8" ht="24" customHeight="1">
      <c r="A13" s="9">
        <v>10</v>
      </c>
      <c r="B13" s="14"/>
      <c r="C13" s="14"/>
      <c r="D13" s="12"/>
      <c r="E13" s="17" t="s">
        <v>102</v>
      </c>
      <c r="F13" s="17" t="s">
        <v>97</v>
      </c>
      <c r="G13" s="17">
        <v>50</v>
      </c>
      <c r="H13" s="13">
        <f t="shared" si="0"/>
        <v>3500</v>
      </c>
    </row>
    <row r="14" spans="1:8" ht="24" customHeight="1">
      <c r="A14" s="9">
        <v>11</v>
      </c>
      <c r="B14" s="14"/>
      <c r="C14" s="14"/>
      <c r="D14" s="12" t="s">
        <v>103</v>
      </c>
      <c r="E14" s="17" t="s">
        <v>104</v>
      </c>
      <c r="F14" s="17" t="s">
        <v>97</v>
      </c>
      <c r="G14" s="17">
        <v>30</v>
      </c>
      <c r="H14" s="13">
        <f t="shared" si="0"/>
        <v>2100</v>
      </c>
    </row>
    <row r="15" spans="1:8" ht="24" customHeight="1">
      <c r="A15" s="9">
        <v>12</v>
      </c>
      <c r="B15" s="16"/>
      <c r="C15" s="16"/>
      <c r="D15" s="12" t="s">
        <v>105</v>
      </c>
      <c r="E15" s="17" t="s">
        <v>106</v>
      </c>
      <c r="F15" s="17" t="s">
        <v>97</v>
      </c>
      <c r="G15" s="17">
        <v>20</v>
      </c>
      <c r="H15" s="13">
        <f t="shared" si="0"/>
        <v>1400</v>
      </c>
    </row>
    <row r="16" spans="1:8" ht="24" customHeight="1">
      <c r="A16" s="9">
        <v>13</v>
      </c>
      <c r="B16" s="12" t="s">
        <v>17</v>
      </c>
      <c r="C16" s="9">
        <f>H16</f>
        <v>910</v>
      </c>
      <c r="D16" s="12" t="s">
        <v>107</v>
      </c>
      <c r="E16" s="12" t="s">
        <v>108</v>
      </c>
      <c r="F16" s="12" t="s">
        <v>109</v>
      </c>
      <c r="G16" s="9">
        <v>13</v>
      </c>
      <c r="H16" s="13">
        <f t="shared" si="0"/>
        <v>910</v>
      </c>
    </row>
    <row r="17" spans="1:8" ht="24" customHeight="1">
      <c r="A17" s="9">
        <v>14</v>
      </c>
      <c r="B17" s="12" t="s">
        <v>13</v>
      </c>
      <c r="C17" s="9">
        <f>H17</f>
        <v>2170</v>
      </c>
      <c r="D17" s="12" t="s">
        <v>110</v>
      </c>
      <c r="E17" s="12" t="s">
        <v>111</v>
      </c>
      <c r="F17" s="12" t="s">
        <v>97</v>
      </c>
      <c r="G17" s="9">
        <v>31</v>
      </c>
      <c r="H17" s="13">
        <f t="shared" si="0"/>
        <v>2170</v>
      </c>
    </row>
    <row r="18" spans="1:8" ht="24" customHeight="1">
      <c r="A18" s="18" t="s">
        <v>28</v>
      </c>
      <c r="B18" s="19"/>
      <c r="C18" s="19"/>
      <c r="D18" s="19"/>
      <c r="E18" s="20"/>
      <c r="F18" s="12"/>
      <c r="G18" s="9">
        <f>SUM(G5:G17)</f>
        <v>761.2</v>
      </c>
      <c r="H18" s="13">
        <f t="shared" si="0"/>
        <v>53284</v>
      </c>
    </row>
  </sheetData>
  <sheetProtection/>
  <mergeCells count="9">
    <mergeCell ref="A2:H2"/>
    <mergeCell ref="D3:H3"/>
    <mergeCell ref="A18:E18"/>
    <mergeCell ref="B5:B7"/>
    <mergeCell ref="B8:B11"/>
    <mergeCell ref="B12:B15"/>
    <mergeCell ref="C5:C7"/>
    <mergeCell ref="C8:C11"/>
    <mergeCell ref="C12:C15"/>
  </mergeCells>
  <printOptions horizontalCentered="1"/>
  <pageMargins left="0.7513888888888889" right="0.7513888888888889" top="0.9048611111111111" bottom="0.8027777777777778" header="0.5118055555555555" footer="0.511805555555555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A3"/>
  <sheetViews>
    <sheetView zoomScaleSheetLayoutView="100" workbookViewId="0" topLeftCell="A1">
      <selection activeCell="A4" sqref="A4"/>
    </sheetView>
  </sheetViews>
  <sheetFormatPr defaultColWidth="9.00390625" defaultRowHeight="14.25"/>
  <sheetData>
    <row r="3" ht="14.25">
      <c r="A3" t="s"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2021-12-09T02:51:34Z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380273CD42E448D2B509ADF341329765</vt:lpwstr>
  </property>
</Properties>
</file>