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11" activeTab="18"/>
  </bookViews>
  <sheets>
    <sheet name="封面" sheetId="1" r:id="rId1"/>
    <sheet name="单位基本信息表" sheetId="2" r:id="rId2"/>
    <sheet name="人员情况表" sheetId="3" r:id="rId3"/>
    <sheet name="人员变动表" sheetId="4" r:id="rId4"/>
    <sheet name="在职花名表（学前教育）" sheetId="5" r:id="rId5"/>
    <sheet name="在职花名表（小学）" sheetId="6" r:id="rId6"/>
    <sheet name="在职花名表（初中）" sheetId="7" r:id="rId7"/>
    <sheet name="离退休人员花名表" sheetId="8" r:id="rId8"/>
    <sheet name="经费汇总表" sheetId="9" r:id="rId9"/>
    <sheet name="年测算公积金等" sheetId="10" r:id="rId10"/>
    <sheet name="预算人员变动" sheetId="11" r:id="rId11"/>
    <sheet name="遗属补助表" sheetId="12" r:id="rId12"/>
    <sheet name="车辆统计表" sheetId="13" r:id="rId13"/>
    <sheet name="非税收入计划表" sheetId="14" r:id="rId14"/>
    <sheet name="非财政拨款入表" sheetId="15" r:id="rId15"/>
    <sheet name="政府采购预算表" sheetId="16" r:id="rId16"/>
    <sheet name="新增资产配置" sheetId="17" r:id="rId17"/>
    <sheet name="政府购买服务表" sheetId="18" r:id="rId18"/>
    <sheet name="“三公”经费表" sheetId="19" r:id="rId19"/>
    <sheet name="三年支出规划表" sheetId="20" r:id="rId20"/>
  </sheets>
  <definedNames>
    <definedName name="_xlnm.Print_Area" localSheetId="13">'非税收入计划表'!$A$1:$L$19</definedName>
    <definedName name="_xlnm.Print_Titles" localSheetId="19">'三年支出规划表'!$1:$3</definedName>
    <definedName name="_xlnm.Print_Titles" localSheetId="5">'在职花名表（小学）'!$1:$5</definedName>
    <definedName name="_xlnm.Print_Titles" localSheetId="7">'离退休人员花名表'!$1:$5</definedName>
    <definedName name="_xlnm._FilterDatabase" localSheetId="5" hidden="1">'在职花名表（小学）'!$A$6:$AD$45</definedName>
    <definedName name="_xlnm._FilterDatabase" localSheetId="6" hidden="1">'在职花名表（初中）'!$A$5:$AC$29</definedName>
  </definedNames>
  <calcPr fullCalcOnLoad="1"/>
</workbook>
</file>

<file path=xl/comments11.xml><?xml version="1.0" encoding="utf-8"?>
<comments xmlns="http://schemas.openxmlformats.org/spreadsheetml/2006/main">
  <authors>
    <author>Administrator</author>
  </authors>
  <commentList>
    <comment ref="D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宋红霞</t>
        </r>
      </text>
    </comment>
  </commentList>
</comments>
</file>

<file path=xl/sharedStrings.xml><?xml version="1.0" encoding="utf-8"?>
<sst xmlns="http://schemas.openxmlformats.org/spreadsheetml/2006/main" count="1357" uniqueCount="755">
  <si>
    <t>阳城县河北镇中心学校</t>
  </si>
  <si>
    <t>二0二三年部门预算基本支出表</t>
  </si>
  <si>
    <t>编报日期：2022年12月</t>
  </si>
  <si>
    <t xml:space="preserve">    单位负责人：王宽龙</t>
  </si>
  <si>
    <t>财务负责人：郑国鹏</t>
  </si>
  <si>
    <t>制表人：郑国鹏</t>
  </si>
  <si>
    <t>单位基本信息表（表一）</t>
  </si>
  <si>
    <t xml:space="preserve">   填报单位：河北中心校</t>
  </si>
  <si>
    <t>基本信息名称</t>
  </si>
  <si>
    <t>基本值</t>
  </si>
  <si>
    <t>编制人数</t>
  </si>
  <si>
    <t>退休人员信息</t>
  </si>
  <si>
    <t xml:space="preserve">    其中：行政编制人数</t>
  </si>
  <si>
    <t xml:space="preserve">    其中：处级</t>
  </si>
  <si>
    <t xml:space="preserve">          全额事业编制人数</t>
  </si>
  <si>
    <t xml:space="preserve">          科级</t>
  </si>
  <si>
    <t>小学</t>
  </si>
  <si>
    <t>初中</t>
  </si>
  <si>
    <t>合计</t>
  </si>
  <si>
    <t xml:space="preserve">          差额事业编制人数</t>
  </si>
  <si>
    <t xml:space="preserve">          科员、办事员</t>
  </si>
  <si>
    <t>编制数</t>
  </si>
  <si>
    <t xml:space="preserve">          工勤编制人数</t>
  </si>
  <si>
    <t xml:space="preserve">          高级工以上</t>
  </si>
  <si>
    <t>实有数</t>
  </si>
  <si>
    <t xml:space="preserve">          自收自支编制人数</t>
  </si>
  <si>
    <t xml:space="preserve">          高级工及相当职务</t>
  </si>
  <si>
    <t>编制内实有人数</t>
  </si>
  <si>
    <t xml:space="preserve">          中级工及以下</t>
  </si>
  <si>
    <t xml:space="preserve">    在职人数</t>
  </si>
  <si>
    <t>其他人员情况</t>
  </si>
  <si>
    <t xml:space="preserve">      其中：行政在职人数</t>
  </si>
  <si>
    <t xml:space="preserve">    独生子女补贴发放人数</t>
  </si>
  <si>
    <t xml:space="preserve">           全额事业在职人数</t>
  </si>
  <si>
    <t xml:space="preserve">    遗属补助发放人数</t>
  </si>
  <si>
    <t xml:space="preserve">           差额事业在职人数</t>
  </si>
  <si>
    <t xml:space="preserve">    长期聘用人员</t>
  </si>
  <si>
    <t xml:space="preserve">           工勤在职人数</t>
  </si>
  <si>
    <t xml:space="preserve">    其他人数</t>
  </si>
  <si>
    <t xml:space="preserve">           自收自支在职人数</t>
  </si>
  <si>
    <t>学校学生人数情况</t>
  </si>
  <si>
    <t xml:space="preserve">    离休人员</t>
  </si>
  <si>
    <t xml:space="preserve">   其中：中专、技校生人数</t>
  </si>
  <si>
    <t xml:space="preserve">    退休人员</t>
  </si>
  <si>
    <t xml:space="preserve">         职业中学学生人数</t>
  </si>
  <si>
    <t xml:space="preserve">      其中：行政人数</t>
  </si>
  <si>
    <t xml:space="preserve">         高中生人数</t>
  </si>
  <si>
    <t xml:space="preserve">            事业人数</t>
  </si>
  <si>
    <t xml:space="preserve">         初中生人数</t>
  </si>
  <si>
    <t xml:space="preserve">    长休人员</t>
  </si>
  <si>
    <t xml:space="preserve">         小学生人数</t>
  </si>
  <si>
    <t>实有在职人员信息</t>
  </si>
  <si>
    <t xml:space="preserve">         幼儿生人数</t>
  </si>
  <si>
    <r>
      <t xml:space="preserve">        </t>
    </r>
    <r>
      <rPr>
        <sz val="9"/>
        <rFont val="宋体"/>
        <family val="0"/>
      </rPr>
      <t>其中：处级</t>
    </r>
  </si>
  <si>
    <t xml:space="preserve">         特殊教育学生人数</t>
  </si>
  <si>
    <r>
      <t xml:space="preserve">                    </t>
    </r>
    <r>
      <rPr>
        <sz val="9"/>
        <rFont val="宋体"/>
        <family val="0"/>
      </rPr>
      <t>副教授、高级技师及相当职务</t>
    </r>
  </si>
  <si>
    <t>公用设施、设备情况</t>
  </si>
  <si>
    <r>
      <t xml:space="preserve">                    </t>
    </r>
    <r>
      <rPr>
        <sz val="9"/>
        <rFont val="宋体"/>
        <family val="0"/>
      </rPr>
      <t>科级</t>
    </r>
  </si>
  <si>
    <t xml:space="preserve">    房屋状况（平方米）</t>
  </si>
  <si>
    <r>
      <t xml:space="preserve">                   </t>
    </r>
    <r>
      <rPr>
        <sz val="9"/>
        <rFont val="宋体"/>
        <family val="0"/>
      </rPr>
      <t>讲师、技师及相当职务</t>
    </r>
  </si>
  <si>
    <t xml:space="preserve">      办公用房及附属设施建筑面积</t>
  </si>
  <si>
    <r>
      <t xml:space="preserve">                   </t>
    </r>
    <r>
      <rPr>
        <sz val="9"/>
        <rFont val="宋体"/>
        <family val="0"/>
      </rPr>
      <t>高级工</t>
    </r>
  </si>
  <si>
    <t xml:space="preserve">       其中： 自用面积</t>
  </si>
  <si>
    <r>
      <t xml:space="preserve">                   </t>
    </r>
    <r>
      <rPr>
        <sz val="9"/>
        <rFont val="宋体"/>
        <family val="0"/>
      </rPr>
      <t>科员、办事员</t>
    </r>
  </si>
  <si>
    <t xml:space="preserve">              出租面积</t>
  </si>
  <si>
    <r>
      <t xml:space="preserve">                   </t>
    </r>
    <r>
      <rPr>
        <sz val="9"/>
        <rFont val="宋体"/>
        <family val="0"/>
      </rPr>
      <t>助理、中级工及以下人员</t>
    </r>
  </si>
  <si>
    <t xml:space="preserve">      办公租房面积</t>
  </si>
  <si>
    <t>离休人员信息</t>
  </si>
  <si>
    <t xml:space="preserve">    机动车辆情况</t>
  </si>
  <si>
    <t xml:space="preserve">      单位实有机动车辆数</t>
  </si>
  <si>
    <t xml:space="preserve">       其中：一般公务用车</t>
  </si>
  <si>
    <t xml:space="preserve">            执法执勤用车</t>
  </si>
  <si>
    <t xml:space="preserve">            其他车辆</t>
  </si>
  <si>
    <t xml:space="preserve">      财政核定经费车辆数</t>
  </si>
  <si>
    <t xml:space="preserve">      其他车辆数</t>
  </si>
  <si>
    <t>此表一式三份,预算股、业务股、单位各一份</t>
  </si>
  <si>
    <t>2023年发放工资人员情况表（表二）</t>
  </si>
  <si>
    <t>填报单位：河北中心学校</t>
  </si>
  <si>
    <t>单位：人</t>
  </si>
  <si>
    <t>预算科目（项级）</t>
  </si>
  <si>
    <t>总计</t>
  </si>
  <si>
    <t>人员分类</t>
  </si>
  <si>
    <t>行政在职人员</t>
  </si>
  <si>
    <t>事业在职人员</t>
  </si>
  <si>
    <t>行政离退人员</t>
  </si>
  <si>
    <t>事业离退人员</t>
  </si>
  <si>
    <t>自收自支离退休</t>
  </si>
  <si>
    <t>小计</t>
  </si>
  <si>
    <t>正处级</t>
  </si>
  <si>
    <t>副处级</t>
  </si>
  <si>
    <t>正科级</t>
  </si>
  <si>
    <t>副科级</t>
  </si>
  <si>
    <t>科级以下</t>
  </si>
  <si>
    <t>技师</t>
  </si>
  <si>
    <t>高级工</t>
  </si>
  <si>
    <t>中级工</t>
  </si>
  <si>
    <t>初级工</t>
  </si>
  <si>
    <t>全额小计</t>
  </si>
  <si>
    <t>其中：</t>
  </si>
  <si>
    <t>差额人员</t>
  </si>
  <si>
    <t>自收自支人员</t>
  </si>
  <si>
    <t>离休</t>
  </si>
  <si>
    <t>退休</t>
  </si>
  <si>
    <t>副正级</t>
  </si>
  <si>
    <t>副高</t>
  </si>
  <si>
    <t>中级</t>
  </si>
  <si>
    <t>助理级</t>
  </si>
  <si>
    <t>员级</t>
  </si>
  <si>
    <t>行政</t>
  </si>
  <si>
    <t>事业
（学前教育）</t>
  </si>
  <si>
    <t>事业
（小学教育）</t>
  </si>
  <si>
    <t>事业
（中学教育）</t>
  </si>
  <si>
    <t>2022年单位人员变动情况（表三）</t>
  </si>
  <si>
    <t xml:space="preserve">    填报单位：河北镇中心学校</t>
  </si>
  <si>
    <t>预算科目</t>
  </si>
  <si>
    <t>年初
人数</t>
  </si>
  <si>
    <t>增加人员</t>
  </si>
  <si>
    <t>减少人员</t>
  </si>
  <si>
    <t>12月人数</t>
  </si>
  <si>
    <t>备注</t>
  </si>
  <si>
    <t>姓名</t>
  </si>
  <si>
    <t>起薪
时间</t>
  </si>
  <si>
    <t>从何处来</t>
  </si>
  <si>
    <t>停薪
时间</t>
  </si>
  <si>
    <t>到何处去</t>
  </si>
  <si>
    <t>合    计</t>
  </si>
  <si>
    <t>学前教育</t>
  </si>
  <si>
    <t>崔傲妮</t>
  </si>
  <si>
    <t>新招聘</t>
  </si>
  <si>
    <t>元红霞</t>
  </si>
  <si>
    <t>2022.02</t>
  </si>
  <si>
    <t>小学教育</t>
  </si>
  <si>
    <t>茹柳红</t>
  </si>
  <si>
    <t>河北镇中心学校</t>
  </si>
  <si>
    <t>解锦堂</t>
  </si>
  <si>
    <t>2022.03</t>
  </si>
  <si>
    <t>初中教育</t>
  </si>
  <si>
    <t>许德成</t>
  </si>
  <si>
    <t>邢书龙</t>
  </si>
  <si>
    <t>2022.04</t>
  </si>
  <si>
    <t>史雨平</t>
  </si>
  <si>
    <t>张美计</t>
  </si>
  <si>
    <t>2022.06</t>
  </si>
  <si>
    <t>孙静芳</t>
  </si>
  <si>
    <t>吴学功</t>
  </si>
  <si>
    <t>乐秋平</t>
  </si>
  <si>
    <t>2022.10</t>
  </si>
  <si>
    <t>原晋龙</t>
  </si>
  <si>
    <t>李振社</t>
  </si>
  <si>
    <t>李本虎</t>
  </si>
  <si>
    <t>赵海龙</t>
  </si>
  <si>
    <t>刘小平</t>
  </si>
  <si>
    <t>毛李虎</t>
  </si>
  <si>
    <t>郭海棠</t>
  </si>
  <si>
    <t>河北中学</t>
  </si>
  <si>
    <t>说明：人员变动为十月底前变动情况，此表一式三份,预算股、业务股、单位各一份</t>
  </si>
  <si>
    <t>2023年行政事业单位在职人员(分科目分人员性质)花名表（表四）</t>
  </si>
  <si>
    <t xml:space="preserve">  科目名称：学前教育</t>
  </si>
  <si>
    <t>单位：元</t>
  </si>
  <si>
    <t>职工人数</t>
  </si>
  <si>
    <t>行政职务或职称</t>
  </si>
  <si>
    <t>乡镇工作补贴</t>
  </si>
  <si>
    <t>第一书记工作经费</t>
  </si>
  <si>
    <t>交通补贴</t>
  </si>
  <si>
    <t>卫生费</t>
  </si>
  <si>
    <t>晋档工资</t>
  </si>
  <si>
    <t>年终一次性奖金(含事业绩效)</t>
  </si>
  <si>
    <t>独生子女补贴</t>
  </si>
  <si>
    <t>取暖费</t>
  </si>
  <si>
    <t>基本工资小计</t>
  </si>
  <si>
    <t>津贴补贴小计</t>
  </si>
  <si>
    <t>职务工资</t>
  </si>
  <si>
    <t>级别工资</t>
  </si>
  <si>
    <t>岗位工资</t>
  </si>
  <si>
    <t>薪级工资</t>
  </si>
  <si>
    <t>见习期工资</t>
  </si>
  <si>
    <t>其他工资</t>
  </si>
  <si>
    <t>保留补贴</t>
  </si>
  <si>
    <t>工作性补贴</t>
  </si>
  <si>
    <t>生活性补贴</t>
  </si>
  <si>
    <t>基础性绩效</t>
  </si>
  <si>
    <t>基础绩效奖</t>
  </si>
  <si>
    <t>奖励性绩效</t>
  </si>
  <si>
    <t>特岗津贴</t>
  </si>
  <si>
    <t>其他津补贴</t>
  </si>
  <si>
    <t>薪级</t>
  </si>
  <si>
    <t>合 计</t>
  </si>
  <si>
    <t>王路燕</t>
  </si>
  <si>
    <t>助12</t>
  </si>
  <si>
    <t>11级</t>
  </si>
  <si>
    <t>张晋芳</t>
  </si>
  <si>
    <t>10级</t>
  </si>
  <si>
    <t>赵素芳</t>
  </si>
  <si>
    <t>23级</t>
  </si>
  <si>
    <t xml:space="preserve">  科目名称：小学教育</t>
  </si>
  <si>
    <t>郭爱庆</t>
  </si>
  <si>
    <t>中10</t>
  </si>
  <si>
    <t>35级</t>
  </si>
  <si>
    <t>郭永明</t>
  </si>
  <si>
    <t>科员9</t>
  </si>
  <si>
    <t>30级</t>
  </si>
  <si>
    <t>郭永胜</t>
  </si>
  <si>
    <t>吉宽锋</t>
  </si>
  <si>
    <t>37级</t>
  </si>
  <si>
    <t>李乐社</t>
  </si>
  <si>
    <t>中8</t>
  </si>
  <si>
    <t>42级</t>
  </si>
  <si>
    <t>刘爱娟</t>
  </si>
  <si>
    <t>中9</t>
  </si>
  <si>
    <t>34级</t>
  </si>
  <si>
    <t>上官伟民</t>
  </si>
  <si>
    <t>31级</t>
  </si>
  <si>
    <t>孙红贵</t>
  </si>
  <si>
    <t>孙云霞</t>
  </si>
  <si>
    <t>王家红</t>
  </si>
  <si>
    <t>36级</t>
  </si>
  <si>
    <t>王云飞</t>
  </si>
  <si>
    <t>39级</t>
  </si>
  <si>
    <t>许学敏</t>
  </si>
  <si>
    <t>原新生</t>
  </si>
  <si>
    <t>张于兴</t>
  </si>
  <si>
    <t>32级</t>
  </si>
  <si>
    <t>郑国鹏</t>
  </si>
  <si>
    <t>7级</t>
  </si>
  <si>
    <t>谷育</t>
  </si>
  <si>
    <t>25级</t>
  </si>
  <si>
    <t>郭爱平</t>
  </si>
  <si>
    <t>郭立新</t>
  </si>
  <si>
    <t>38级</t>
  </si>
  <si>
    <t>李国社</t>
  </si>
  <si>
    <t>李家顺</t>
  </si>
  <si>
    <t>刘军亮</t>
  </si>
  <si>
    <t>卢龙会</t>
  </si>
  <si>
    <t>马彩红</t>
  </si>
  <si>
    <t>裴小正</t>
  </si>
  <si>
    <t>孙转红</t>
  </si>
  <si>
    <t>王宽龙</t>
  </si>
  <si>
    <t>闫路明</t>
  </si>
  <si>
    <t>28级</t>
  </si>
  <si>
    <t>原兰兰</t>
  </si>
  <si>
    <t>原丽芳</t>
  </si>
  <si>
    <t>24级</t>
  </si>
  <si>
    <t>原路芳</t>
  </si>
  <si>
    <t>原秋社</t>
  </si>
  <si>
    <t>张红兵</t>
  </si>
  <si>
    <t>张联社</t>
  </si>
  <si>
    <t>张文红</t>
  </si>
  <si>
    <t>孙张峰</t>
  </si>
  <si>
    <t>21级</t>
  </si>
  <si>
    <t>刘雷社</t>
  </si>
  <si>
    <t xml:space="preserve">  科目名称：初中教育</t>
  </si>
  <si>
    <t>郭旭东</t>
  </si>
  <si>
    <t>郭学明</t>
  </si>
  <si>
    <t>副高7</t>
  </si>
  <si>
    <t>黄杨瑛</t>
  </si>
  <si>
    <t>孔繁芳</t>
  </si>
  <si>
    <t>16级</t>
  </si>
  <si>
    <t>李粉云</t>
  </si>
  <si>
    <t>李军霞</t>
  </si>
  <si>
    <t>刘二平</t>
  </si>
  <si>
    <t>潘振社</t>
  </si>
  <si>
    <t>管9</t>
  </si>
  <si>
    <t>茹国强</t>
  </si>
  <si>
    <t>茹红亮</t>
  </si>
  <si>
    <t>副高6</t>
  </si>
  <si>
    <t>茹进红</t>
  </si>
  <si>
    <t>19级</t>
  </si>
  <si>
    <t>王鹏</t>
  </si>
  <si>
    <t>17级</t>
  </si>
  <si>
    <t>王学兵</t>
  </si>
  <si>
    <t>助11</t>
  </si>
  <si>
    <t>邢国红</t>
  </si>
  <si>
    <t>闫利军</t>
  </si>
  <si>
    <t>杨军锋</t>
  </si>
  <si>
    <t>张士谦</t>
  </si>
  <si>
    <t>赵平平</t>
  </si>
  <si>
    <t>王建库</t>
  </si>
  <si>
    <t>副高5</t>
  </si>
  <si>
    <t>40级</t>
  </si>
  <si>
    <t>2023年行政事业单位离退休人员花名表（表五）</t>
  </si>
  <si>
    <t>姓 名</t>
  </si>
  <si>
    <t>离休费用
合  计</t>
  </si>
  <si>
    <t>年增离休费</t>
  </si>
  <si>
    <t>离休费</t>
  </si>
  <si>
    <t>护理费</t>
  </si>
  <si>
    <t>增加补贴</t>
  </si>
  <si>
    <t>合  计</t>
  </si>
  <si>
    <t>毕随顺</t>
  </si>
  <si>
    <t>陈往须</t>
  </si>
  <si>
    <t>成国贵</t>
  </si>
  <si>
    <t>成花林</t>
  </si>
  <si>
    <t>成秋成</t>
  </si>
  <si>
    <t>成群住</t>
  </si>
  <si>
    <t>崔根胜</t>
  </si>
  <si>
    <t>崔米林</t>
  </si>
  <si>
    <t>郭彩梅</t>
  </si>
  <si>
    <t>郭德明</t>
  </si>
  <si>
    <t>郭恒德</t>
  </si>
  <si>
    <t>郭红会</t>
  </si>
  <si>
    <t>郭红建</t>
  </si>
  <si>
    <t>副科</t>
  </si>
  <si>
    <t>郭景林</t>
  </si>
  <si>
    <t>郭龙贵</t>
  </si>
  <si>
    <t>郭美苏</t>
  </si>
  <si>
    <t>郭士卿</t>
  </si>
  <si>
    <t>郭天法</t>
  </si>
  <si>
    <t>郭天乐</t>
  </si>
  <si>
    <t>郭小兵</t>
  </si>
  <si>
    <t>郭小国</t>
  </si>
  <si>
    <t>郭小锁</t>
  </si>
  <si>
    <t>郭玉琴</t>
  </si>
  <si>
    <t>郭元社</t>
  </si>
  <si>
    <t>郭运红</t>
  </si>
  <si>
    <t>郭珍梅</t>
  </si>
  <si>
    <t>郭宗魁</t>
  </si>
  <si>
    <t>副高级</t>
  </si>
  <si>
    <t>黄天命</t>
  </si>
  <si>
    <t>姬红旗</t>
  </si>
  <si>
    <t>吉凤娥</t>
  </si>
  <si>
    <t>吉永顺</t>
  </si>
  <si>
    <t>焦海英</t>
  </si>
  <si>
    <t>焦鲜平</t>
  </si>
  <si>
    <t>焦小明</t>
  </si>
  <si>
    <t>孔繁花</t>
  </si>
  <si>
    <t>乐黑女</t>
  </si>
  <si>
    <t>李爱玲</t>
  </si>
  <si>
    <t>李白贵</t>
  </si>
  <si>
    <t>李彩连</t>
  </si>
  <si>
    <t>李家乐</t>
  </si>
  <si>
    <t>科员</t>
  </si>
  <si>
    <t>李礼虎</t>
  </si>
  <si>
    <t>李里社</t>
  </si>
  <si>
    <t>李秋爱</t>
  </si>
  <si>
    <t>李秋桃</t>
  </si>
  <si>
    <t>李乳庆</t>
  </si>
  <si>
    <t>李士洪</t>
  </si>
  <si>
    <t>李永泰</t>
  </si>
  <si>
    <t>12.28去世</t>
  </si>
  <si>
    <t>李玉林</t>
  </si>
  <si>
    <t>12.25去世</t>
  </si>
  <si>
    <t>李张乐</t>
  </si>
  <si>
    <t>李哲文</t>
  </si>
  <si>
    <t>李志军</t>
  </si>
  <si>
    <t>李志奎</t>
  </si>
  <si>
    <t>刘保锁</t>
  </si>
  <si>
    <t>刘聪信</t>
  </si>
  <si>
    <t>刘呆虎</t>
  </si>
  <si>
    <t>刘呆锁</t>
  </si>
  <si>
    <t>刘花弟</t>
  </si>
  <si>
    <t>刘奎业</t>
  </si>
  <si>
    <t>刘敏瑞</t>
  </si>
  <si>
    <t>刘青柱</t>
  </si>
  <si>
    <t>刘素珍</t>
  </si>
  <si>
    <t>刘兴锁</t>
  </si>
  <si>
    <t>刘学斌</t>
  </si>
  <si>
    <t>刘宇信</t>
  </si>
  <si>
    <t>刘玉苗</t>
  </si>
  <si>
    <t>卢龙贵</t>
  </si>
  <si>
    <t>卢锁贵</t>
  </si>
  <si>
    <t>卢小社</t>
  </si>
  <si>
    <t>卢宗政</t>
  </si>
  <si>
    <t>马茂林</t>
  </si>
  <si>
    <t>马启胜</t>
  </si>
  <si>
    <t>马三荣</t>
  </si>
  <si>
    <t>马锁社</t>
  </si>
  <si>
    <t>苗兴顺</t>
  </si>
  <si>
    <t>潘红盛</t>
  </si>
  <si>
    <t>裴郭胜</t>
  </si>
  <si>
    <t>茹吉胜</t>
  </si>
  <si>
    <t>茹吉信</t>
  </si>
  <si>
    <t>茹家顺</t>
  </si>
  <si>
    <t>茹米建</t>
  </si>
  <si>
    <t>12.5去世</t>
  </si>
  <si>
    <t>茹启瑞</t>
  </si>
  <si>
    <t>茹永廷</t>
  </si>
  <si>
    <t>上官珍贵</t>
  </si>
  <si>
    <t>史丰信</t>
  </si>
  <si>
    <t>史修贤</t>
  </si>
  <si>
    <t>孙白旦</t>
  </si>
  <si>
    <t>孙海鱼</t>
  </si>
  <si>
    <t>孙红兵</t>
  </si>
  <si>
    <t>孙文斌</t>
  </si>
  <si>
    <t>孙香桂</t>
  </si>
  <si>
    <t>谭天敏</t>
  </si>
  <si>
    <t>王呆红</t>
  </si>
  <si>
    <t>王花桂</t>
  </si>
  <si>
    <t>王龙胜</t>
  </si>
  <si>
    <t>王天瑞</t>
  </si>
  <si>
    <t>王兴贵</t>
  </si>
  <si>
    <t>王须林</t>
  </si>
  <si>
    <t>王章练</t>
  </si>
  <si>
    <t>王长启</t>
  </si>
  <si>
    <t>王宗林</t>
  </si>
  <si>
    <t>吴成梅</t>
  </si>
  <si>
    <t>吴福祥</t>
  </si>
  <si>
    <t>吴天胜</t>
  </si>
  <si>
    <t>邢爱琴</t>
  </si>
  <si>
    <t>邢粉霞</t>
  </si>
  <si>
    <t>邢揪贵</t>
  </si>
  <si>
    <t>邢李锁</t>
  </si>
  <si>
    <t>邢美玉</t>
  </si>
  <si>
    <t>邢年宏</t>
  </si>
  <si>
    <t>邢锁强</t>
  </si>
  <si>
    <t>邢廷贵</t>
  </si>
  <si>
    <t>邢向东</t>
  </si>
  <si>
    <t>邢小兰</t>
  </si>
  <si>
    <t>邢兴瑞</t>
  </si>
  <si>
    <t>许行礼</t>
  </si>
  <si>
    <t>许苏娥</t>
  </si>
  <si>
    <t>许有棣</t>
  </si>
  <si>
    <t>闫呆住</t>
  </si>
  <si>
    <t>闫端阳</t>
  </si>
  <si>
    <t>闫龙社</t>
  </si>
  <si>
    <t>闫新社</t>
  </si>
  <si>
    <t>闫兆基</t>
  </si>
  <si>
    <t>杨呆会</t>
  </si>
  <si>
    <t>杨德柱</t>
  </si>
  <si>
    <t>杨二锁</t>
  </si>
  <si>
    <t>杨海社</t>
  </si>
  <si>
    <t>杨建社</t>
  </si>
  <si>
    <t>杨沁忠</t>
  </si>
  <si>
    <t>杨瑞恒</t>
  </si>
  <si>
    <t>杨生乾</t>
  </si>
  <si>
    <t>杨书龙</t>
  </si>
  <si>
    <t>杨小龙</t>
  </si>
  <si>
    <t>杨晓东</t>
  </si>
  <si>
    <t>杨延丁</t>
  </si>
  <si>
    <t>杨玉桂</t>
  </si>
  <si>
    <t>杨月花</t>
  </si>
  <si>
    <t>元红社</t>
  </si>
  <si>
    <t>元家胜</t>
  </si>
  <si>
    <t>元能信</t>
  </si>
  <si>
    <t>元秋顺</t>
  </si>
  <si>
    <t>元天贵</t>
  </si>
  <si>
    <t>元引弟</t>
  </si>
  <si>
    <t>元永勋</t>
  </si>
  <si>
    <t>元月英</t>
  </si>
  <si>
    <t>元跃进</t>
  </si>
  <si>
    <t>原桂霞</t>
  </si>
  <si>
    <t>原红胜</t>
  </si>
  <si>
    <t>原花梅</t>
  </si>
  <si>
    <t>原花桃</t>
  </si>
  <si>
    <t>原花竹</t>
  </si>
  <si>
    <t>原加胜</t>
  </si>
  <si>
    <t>原加顺</t>
  </si>
  <si>
    <t>原建红</t>
  </si>
  <si>
    <t>原宽行</t>
  </si>
  <si>
    <t>原宽元</t>
  </si>
  <si>
    <t>原柳义</t>
  </si>
  <si>
    <t>原龙龙</t>
  </si>
  <si>
    <t>原三林</t>
  </si>
  <si>
    <t>原树恒</t>
  </si>
  <si>
    <t>原树兴</t>
  </si>
  <si>
    <t>原锁胜</t>
  </si>
  <si>
    <t>原天信</t>
  </si>
  <si>
    <t>原廷龙</t>
  </si>
  <si>
    <t>原鲜萍</t>
  </si>
  <si>
    <t>原香桂</t>
  </si>
  <si>
    <t>原兴社</t>
  </si>
  <si>
    <t>原修土</t>
  </si>
  <si>
    <t>原有丁</t>
  </si>
  <si>
    <t>张登柱</t>
  </si>
  <si>
    <t>张冬梅</t>
  </si>
  <si>
    <t>张海加</t>
  </si>
  <si>
    <t>张海平</t>
  </si>
  <si>
    <t>张花梅</t>
  </si>
  <si>
    <t>张进其</t>
  </si>
  <si>
    <t>张宽胜</t>
  </si>
  <si>
    <t>张秋社</t>
  </si>
  <si>
    <t>张生军</t>
  </si>
  <si>
    <t>张天社</t>
  </si>
  <si>
    <t>张小胜</t>
  </si>
  <si>
    <t>张小锁</t>
  </si>
  <si>
    <t>张引花</t>
  </si>
  <si>
    <t>赵怀珍</t>
  </si>
  <si>
    <t>赵俊鹏</t>
  </si>
  <si>
    <t>赵雷庆</t>
  </si>
  <si>
    <t>赵里土</t>
  </si>
  <si>
    <t>赵瑞</t>
  </si>
  <si>
    <t>赵天顺</t>
  </si>
  <si>
    <t>赵月社</t>
  </si>
  <si>
    <t>赵珍龙</t>
  </si>
  <si>
    <t>2023年行政事业单位人员经费分科目汇总表（表六）</t>
  </si>
  <si>
    <t xml:space="preserve"> 填报单位：河北镇中心学校</t>
  </si>
  <si>
    <t>晋档
工资</t>
  </si>
  <si>
    <t>保留
补贴</t>
  </si>
  <si>
    <t>合     计</t>
  </si>
  <si>
    <t>说明：按人员性质分科目填列，此表一式三份,预算股、业务股、单位各一份</t>
  </si>
  <si>
    <t>2023年社会保障缴费等项目汇总表（表七）</t>
  </si>
  <si>
    <t xml:space="preserve">   填报单位：</t>
  </si>
  <si>
    <t>科目名称</t>
  </si>
  <si>
    <t>年工资总额</t>
  </si>
  <si>
    <t>绩效奖金（补充绩效工资）</t>
  </si>
  <si>
    <t>独生子女费、取暖补贴、公务交通补贴、乡镇工作补贴、女职工卫生费等</t>
  </si>
  <si>
    <t>基本养老保险（16%）</t>
  </si>
  <si>
    <t>住房公积金（12%）</t>
  </si>
  <si>
    <t>医疗保险（6.5%）</t>
  </si>
  <si>
    <t>大额医保(60元/人)</t>
  </si>
  <si>
    <t>工伤保险(行政0.2%事业0.4%)</t>
  </si>
  <si>
    <t>福利费
(3.5%)</t>
  </si>
  <si>
    <t>工会经费（2%）</t>
  </si>
  <si>
    <t>职业年金</t>
  </si>
  <si>
    <t>年度考核奖</t>
  </si>
  <si>
    <t>一次性奖金</t>
  </si>
  <si>
    <t>合   计</t>
  </si>
  <si>
    <t>离退休</t>
  </si>
  <si>
    <t xml:space="preserve"> 说明：科目名称与经费汇总表顺序一致，一式三份,预算股、业务股、单位各一份。</t>
  </si>
  <si>
    <t>教育局乡镇2023年部门预算人员变动表</t>
  </si>
  <si>
    <t>单位名称</t>
  </si>
  <si>
    <t>县直调入</t>
  </si>
  <si>
    <t>调出至县直</t>
  </si>
  <si>
    <t>12月在职1月转退</t>
  </si>
  <si>
    <t>预算人数</t>
  </si>
  <si>
    <t>乡镇之间调增</t>
  </si>
  <si>
    <t>2023年预算人数</t>
  </si>
  <si>
    <t>12月在职1月转退花名</t>
  </si>
  <si>
    <t>河北中心学校</t>
  </si>
  <si>
    <t>调出3人（杨乐胜、茹柳红、许德成），调入16人。</t>
  </si>
  <si>
    <t>调入3人（王建库、茹柳红、许德成）。</t>
  </si>
  <si>
    <t>驾岭调县直：</t>
  </si>
  <si>
    <t>卫婷婷</t>
  </si>
  <si>
    <t>王冬霞</t>
  </si>
  <si>
    <t>驾岭中心学校</t>
  </si>
  <si>
    <t>遗属补助明细表（表八）</t>
  </si>
  <si>
    <t xml:space="preserve">  填报单位：</t>
  </si>
  <si>
    <t>领取遗属补助人员姓名</t>
  </si>
  <si>
    <t>遗属补助月标准</t>
  </si>
  <si>
    <t>遗属补助年补助金额</t>
  </si>
  <si>
    <t>备　　注</t>
  </si>
  <si>
    <t>李广荣</t>
  </si>
  <si>
    <t>元翠英</t>
  </si>
  <si>
    <t>牛巧须</t>
  </si>
  <si>
    <t>冯扶荣</t>
  </si>
  <si>
    <t>544</t>
  </si>
  <si>
    <t>陈苏弟</t>
  </si>
  <si>
    <t>郭雪花</t>
  </si>
  <si>
    <t>黄引须</t>
  </si>
  <si>
    <t>吉黑女</t>
  </si>
  <si>
    <t>吉雪青</t>
  </si>
  <si>
    <t>吉玉环</t>
  </si>
  <si>
    <t>乐花梅</t>
  </si>
  <si>
    <t>李月花</t>
  </si>
  <si>
    <t>刘海堂</t>
  </si>
  <si>
    <t>卢粉女</t>
  </si>
  <si>
    <t>马小苏</t>
  </si>
  <si>
    <t>牛小晚</t>
  </si>
  <si>
    <t>茹黑鸟</t>
  </si>
  <si>
    <t>茹美堂</t>
  </si>
  <si>
    <t>茹小鸟</t>
  </si>
  <si>
    <t>宋桂香</t>
  </si>
  <si>
    <t>孙引弟</t>
  </si>
  <si>
    <t>王小粉</t>
  </si>
  <si>
    <t>王小再</t>
  </si>
  <si>
    <t>武花桃</t>
  </si>
  <si>
    <t>邢晚花</t>
  </si>
  <si>
    <t>许米花</t>
  </si>
  <si>
    <t>许小揪</t>
  </si>
  <si>
    <t>许小林</t>
  </si>
  <si>
    <t>许小龙</t>
  </si>
  <si>
    <t>杨花桂</t>
  </si>
  <si>
    <t>杨花秀</t>
  </si>
  <si>
    <t>杨小胖</t>
  </si>
  <si>
    <t>元海梅</t>
  </si>
  <si>
    <t>元花桃</t>
  </si>
  <si>
    <t>原花娥</t>
  </si>
  <si>
    <t>原美荣</t>
  </si>
  <si>
    <t>原小地</t>
  </si>
  <si>
    <t>原小娥</t>
  </si>
  <si>
    <t>原小桂</t>
  </si>
  <si>
    <t>原小花</t>
  </si>
  <si>
    <t>原小梅</t>
  </si>
  <si>
    <t>原小棠</t>
  </si>
  <si>
    <t>原银娥</t>
  </si>
  <si>
    <t>原引地</t>
  </si>
  <si>
    <t>张兰英</t>
  </si>
  <si>
    <t>张柳荣</t>
  </si>
  <si>
    <t>赵雪娥</t>
  </si>
  <si>
    <t>吴小三</t>
  </si>
  <si>
    <t>成美荣</t>
  </si>
  <si>
    <t>芦玉娥</t>
  </si>
  <si>
    <t>王小鲜</t>
  </si>
  <si>
    <t>焦桂英</t>
  </si>
  <si>
    <t>郭思妤</t>
  </si>
  <si>
    <t>李随娥</t>
  </si>
  <si>
    <t>张青莲</t>
  </si>
  <si>
    <t>李雪荣</t>
  </si>
  <si>
    <t>张花桂</t>
  </si>
  <si>
    <t>李晚莲</t>
  </si>
  <si>
    <t>刘珍兰</t>
  </si>
  <si>
    <t>焦建兵</t>
  </si>
  <si>
    <t>张小苗</t>
  </si>
  <si>
    <t>赵安社</t>
  </si>
  <si>
    <t>王小连</t>
  </si>
  <si>
    <t>郭月珍</t>
  </si>
  <si>
    <t>刘月青</t>
  </si>
  <si>
    <t>茹小化</t>
  </si>
  <si>
    <t>李乳连</t>
  </si>
  <si>
    <t>席苗琴</t>
  </si>
  <si>
    <t>郭苗兰</t>
  </si>
  <si>
    <t>茹小鲜</t>
  </si>
  <si>
    <t>刘桂兰</t>
  </si>
  <si>
    <t>张月桂</t>
  </si>
  <si>
    <t>刘小梅</t>
  </si>
  <si>
    <t>赵素平</t>
  </si>
  <si>
    <t>茹丑娥</t>
  </si>
  <si>
    <t>张小青</t>
  </si>
  <si>
    <t>邢艮桃</t>
  </si>
  <si>
    <t>单位实有汽车情况统计表（表九）</t>
  </si>
  <si>
    <t>车辆及名称、排量</t>
  </si>
  <si>
    <t>座位数</t>
  </si>
  <si>
    <t>牌照号</t>
  </si>
  <si>
    <t>是否参加公车改革</t>
  </si>
  <si>
    <t>用　　　　　途</t>
  </si>
  <si>
    <t>购买时间</t>
  </si>
  <si>
    <t>行驶里程（万公里）</t>
  </si>
  <si>
    <t>一般公务用车</t>
  </si>
  <si>
    <t>执法执勤用车</t>
  </si>
  <si>
    <t>其他用车</t>
  </si>
  <si>
    <t>非税收入征收计划表（表十）</t>
  </si>
  <si>
    <t>项目名称</t>
  </si>
  <si>
    <t>总  计</t>
  </si>
  <si>
    <t>公共财政预算非税收入</t>
  </si>
  <si>
    <t>政府性基金收入</t>
  </si>
  <si>
    <t>纳入县级财政专户管理的事业收入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</si>
  <si>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</si>
  <si>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</si>
  <si>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</si>
  <si>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</si>
  <si>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</si>
  <si>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</si>
  <si>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单位负责人：</t>
  </si>
  <si>
    <t>填表人：</t>
  </si>
  <si>
    <t>说明：1、本表一式四份，预算股、业务股、国库股、单位各一份；</t>
  </si>
  <si>
    <t>　　　2、指2020年缴入县级金库的征收金额。纳入县级财政专户管理的事业收入指教育收费等</t>
  </si>
  <si>
    <t>非财政拨款收入明细表(表十一)</t>
  </si>
  <si>
    <t>填报单位</t>
  </si>
  <si>
    <t>功能科目</t>
  </si>
  <si>
    <t>总   计</t>
  </si>
  <si>
    <t>事业收入</t>
  </si>
  <si>
    <t>上级补助收入</t>
  </si>
  <si>
    <t>附属单位上缴收入</t>
  </si>
  <si>
    <t>经营性收入</t>
  </si>
  <si>
    <t>备  注</t>
  </si>
  <si>
    <t>本表一式四份，预算股、业务股、国库股、单位各一份；</t>
  </si>
  <si>
    <t>政府采购预算表（表十二）</t>
  </si>
  <si>
    <t>单位：万元</t>
  </si>
  <si>
    <t xml:space="preserve">    单位:元</t>
  </si>
  <si>
    <t>单位</t>
  </si>
  <si>
    <t>项目</t>
  </si>
  <si>
    <t>部门支出经济分类</t>
  </si>
  <si>
    <t>支出项目类别</t>
  </si>
  <si>
    <t>资金来源</t>
  </si>
  <si>
    <t>资金性质</t>
  </si>
  <si>
    <t>政府采购品目</t>
  </si>
  <si>
    <t>采购数量</t>
  </si>
  <si>
    <t>采购金额</t>
  </si>
  <si>
    <t>是否面向中小企业采购</t>
  </si>
  <si>
    <t>办公用品</t>
  </si>
  <si>
    <t>A090101</t>
  </si>
  <si>
    <t>2050202小学教育</t>
  </si>
  <si>
    <t>财政拨款</t>
  </si>
  <si>
    <t>公用经费</t>
  </si>
  <si>
    <t>复印纸</t>
  </si>
  <si>
    <t>箱</t>
  </si>
  <si>
    <t>是</t>
  </si>
  <si>
    <t>办公设备</t>
  </si>
  <si>
    <t>A06</t>
  </si>
  <si>
    <t>会议桌</t>
  </si>
  <si>
    <t>套</t>
  </si>
  <si>
    <t>厨房设备</t>
  </si>
  <si>
    <t>A1004</t>
  </si>
  <si>
    <t>厨房用甲醇灶</t>
  </si>
  <si>
    <t>此表一式四份,预算股、业务股、采管股、单位各一份</t>
  </si>
  <si>
    <t xml:space="preserve">              行政事业单位新增资产配置预算表（表十三）</t>
  </si>
  <si>
    <t xml:space="preserve">                                                                                                                  单位：元</t>
  </si>
  <si>
    <t>序号</t>
  </si>
  <si>
    <t>支出功能分类科目</t>
  </si>
  <si>
    <t>资产分类</t>
  </si>
  <si>
    <t>资产名称</t>
  </si>
  <si>
    <t>资产编制数</t>
  </si>
  <si>
    <t>资金申请数量</t>
  </si>
  <si>
    <t>单价</t>
  </si>
  <si>
    <t>总金额</t>
  </si>
  <si>
    <t>现有资产数量</t>
  </si>
  <si>
    <r>
      <t>2050202</t>
    </r>
    <r>
      <rPr>
        <sz val="10"/>
        <rFont val="宋体"/>
        <family val="0"/>
      </rPr>
      <t>小学教育</t>
    </r>
  </si>
  <si>
    <t>通用设备</t>
  </si>
  <si>
    <t>此表一式四份,经国资股审核盖章后，国资股、预算股、业务股、单位各一份</t>
  </si>
  <si>
    <t>政府购买服务支出预算表（表十四）</t>
  </si>
  <si>
    <t>是否包含政府采购</t>
  </si>
  <si>
    <t>政府购买服务内容</t>
  </si>
  <si>
    <t>购买数量</t>
  </si>
  <si>
    <t xml:space="preserve">购买金额 </t>
  </si>
  <si>
    <t>此表一式四份,国库股、预算股、业务股、单位各一份</t>
  </si>
  <si>
    <t>县级行政事业单位“三公”经费支出预算表（表十五）</t>
  </si>
  <si>
    <t>排序序号</t>
  </si>
  <si>
    <t>经费类型</t>
  </si>
  <si>
    <t>控制数</t>
  </si>
  <si>
    <t>“三公”支出预算数</t>
  </si>
  <si>
    <t>预算总计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</si>
  <si>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</si>
  <si>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</si>
  <si>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</si>
  <si>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</si>
  <si>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</si>
  <si>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执行特定科研任务出国境经费</t>
  </si>
  <si>
    <t>出访港澳台经费</t>
  </si>
  <si>
    <t>一</t>
  </si>
  <si>
    <t>因公出国（境）费用</t>
  </si>
  <si>
    <t>项目1</t>
  </si>
  <si>
    <t>项目2</t>
  </si>
  <si>
    <t>二</t>
  </si>
  <si>
    <t>公务接待费</t>
  </si>
  <si>
    <t>三</t>
  </si>
  <si>
    <t>公务用车运行维护费</t>
  </si>
  <si>
    <t>……</t>
  </si>
  <si>
    <t>四</t>
  </si>
  <si>
    <t>公务用车购置费</t>
  </si>
  <si>
    <t>2023-2025年三年支出规划表（表十六）</t>
  </si>
  <si>
    <t>支出类别</t>
  </si>
  <si>
    <t xml:space="preserve">项目名称 </t>
  </si>
  <si>
    <t>2021年</t>
  </si>
  <si>
    <t>2022年</t>
  </si>
  <si>
    <t>2023年</t>
  </si>
  <si>
    <t>工资福利支出</t>
  </si>
  <si>
    <t>其中 ：基本工资</t>
  </si>
  <si>
    <t xml:space="preserve">       津贴补贴</t>
  </si>
  <si>
    <t xml:space="preserve">     取暖费</t>
  </si>
  <si>
    <t xml:space="preserve">           年终一次奖金</t>
  </si>
  <si>
    <t xml:space="preserve">       绩效工资</t>
  </si>
  <si>
    <t xml:space="preserve">           基本养老保险</t>
  </si>
  <si>
    <t xml:space="preserve">            基本医疗保险</t>
  </si>
  <si>
    <t xml:space="preserve">              其他社会保障缴费</t>
  </si>
  <si>
    <t xml:space="preserve">        住房公积金</t>
  </si>
  <si>
    <t xml:space="preserve">              其他工资福利支出</t>
  </si>
  <si>
    <t>商品和服务支出</t>
  </si>
  <si>
    <t>其中：定额公务费</t>
  </si>
  <si>
    <t xml:space="preserve">              公务用车运行维护费</t>
  </si>
  <si>
    <t xml:space="preserve">        其他交通费用</t>
  </si>
  <si>
    <t xml:space="preserve">  会议费</t>
  </si>
  <si>
    <t xml:space="preserve">  福利费</t>
  </si>
  <si>
    <t xml:space="preserve">    工会经费</t>
  </si>
  <si>
    <t xml:space="preserve">              其他商品和服务支出</t>
  </si>
  <si>
    <t>对个人和家庭补助支出</t>
  </si>
  <si>
    <t>其中 ：离退休费</t>
  </si>
  <si>
    <t xml:space="preserve">     护理费</t>
  </si>
  <si>
    <t xml:space="preserve">         年增离休费</t>
  </si>
  <si>
    <t xml:space="preserve">     卫生费</t>
  </si>
  <si>
    <t xml:space="preserve">          独生子女补助</t>
  </si>
  <si>
    <t xml:space="preserve">            抚恤生活补助等</t>
  </si>
  <si>
    <t xml:space="preserve">    助学金</t>
  </si>
  <si>
    <t xml:space="preserve">                    其他对个人和家庭补助支出</t>
  </si>
  <si>
    <t>项   目   支   出</t>
  </si>
  <si>
    <t>其中：经费补助类</t>
  </si>
  <si>
    <t xml:space="preserve">        政策性配套类</t>
  </si>
  <si>
    <t xml:space="preserve">     专项资金类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</si>
</sst>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###,###,###,##0.00"/>
    <numFmt numFmtId="180" formatCode="0_ "/>
    <numFmt numFmtId="181" formatCode="0_);[Red]\(0\)"/>
    <numFmt numFmtId="182" formatCode="#,##0.00_ "/>
    <numFmt numFmtId="183" formatCode="###,###,###,##0"/>
  </numFmts>
  <fonts count="8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6"/>
      <name val="宋体"/>
      <family val="0"/>
    </font>
    <font>
      <b/>
      <sz val="6"/>
      <color indexed="10"/>
      <name val="宋体"/>
      <family val="0"/>
    </font>
    <font>
      <sz val="6"/>
      <name val="宋体"/>
      <family val="0"/>
    </font>
    <font>
      <sz val="6"/>
      <color indexed="10"/>
      <name val="宋体"/>
      <family val="0"/>
    </font>
    <font>
      <b/>
      <sz val="9"/>
      <name val="宋体"/>
      <family val="0"/>
    </font>
    <font>
      <sz val="10"/>
      <name val="Arial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华文中宋"/>
      <family val="0"/>
    </font>
    <font>
      <sz val="16"/>
      <name val="华文中宋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9"/>
      <name val="Arial"/>
      <family val="0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b/>
      <sz val="6"/>
      <color rgb="FFFF0000"/>
      <name val="宋体"/>
      <family val="0"/>
    </font>
    <font>
      <sz val="6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  <font>
      <b/>
      <sz val="9"/>
      <color rgb="FFFF0000"/>
      <name val="宋体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8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 applyNumberFormat="0">
      <alignment vertical="center"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50" fillId="0" borderId="0">
      <alignment vertical="center"/>
      <protection/>
    </xf>
    <xf numFmtId="0" fontId="50" fillId="2" borderId="0" applyNumberFormat="0" applyBorder="0" applyAlignment="0" applyProtection="0"/>
    <xf numFmtId="0" fontId="14" fillId="0" borderId="0">
      <alignment/>
      <protection/>
    </xf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0" fillId="0" borderId="0">
      <alignment vertical="center"/>
      <protection/>
    </xf>
    <xf numFmtId="0" fontId="52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51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51" fillId="11" borderId="0" applyNumberFormat="0" applyBorder="0" applyAlignment="0" applyProtection="0"/>
    <xf numFmtId="0" fontId="57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12" borderId="0" applyNumberFormat="0" applyBorder="0" applyAlignment="0" applyProtection="0"/>
    <xf numFmtId="177" fontId="0" fillId="0" borderId="0" applyFont="0" applyFill="0" applyBorder="0" applyAlignment="0" applyProtection="0"/>
    <xf numFmtId="0" fontId="50" fillId="13" borderId="0" applyNumberFormat="0" applyBorder="0" applyAlignment="0" applyProtection="0"/>
    <xf numFmtId="0" fontId="58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9" fillId="18" borderId="4" applyNumberFormat="0" applyAlignment="0" applyProtection="0"/>
    <xf numFmtId="0" fontId="60" fillId="14" borderId="5" applyNumberFormat="0" applyAlignment="0" applyProtection="0"/>
    <xf numFmtId="0" fontId="61" fillId="19" borderId="6" applyNumberFormat="0" applyAlignment="0" applyProtection="0"/>
    <xf numFmtId="0" fontId="62" fillId="0" borderId="7" applyNumberFormat="0" applyFill="0" applyAlignment="0" applyProtection="0"/>
    <xf numFmtId="0" fontId="51" fillId="20" borderId="0" applyNumberFormat="0" applyBorder="0" applyAlignment="0" applyProtection="0"/>
    <xf numFmtId="0" fontId="50" fillId="0" borderId="0">
      <alignment vertical="center"/>
      <protection/>
    </xf>
    <xf numFmtId="0" fontId="51" fillId="21" borderId="0" applyNumberFormat="0" applyBorder="0" applyAlignment="0" applyProtection="0"/>
    <xf numFmtId="0" fontId="63" fillId="22" borderId="8" applyNumberFormat="0" applyFont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66" fillId="25" borderId="0" applyNumberFormat="0" applyBorder="0" applyAlignment="0" applyProtection="0"/>
    <xf numFmtId="0" fontId="50" fillId="26" borderId="0" applyNumberFormat="0" applyBorder="0" applyAlignment="0" applyProtection="0"/>
    <xf numFmtId="0" fontId="67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40" applyFont="1" applyFill="1" applyAlignment="1">
      <alignment wrapText="1"/>
      <protection/>
    </xf>
    <xf numFmtId="0" fontId="3" fillId="0" borderId="10" xfId="40" applyFont="1" applyFill="1" applyBorder="1" applyAlignment="1">
      <alignment wrapText="1"/>
      <protection/>
    </xf>
    <xf numFmtId="0" fontId="3" fillId="0" borderId="0" xfId="40" applyFont="1" applyFill="1" applyBorder="1" applyAlignment="1">
      <alignment wrapText="1"/>
      <protection/>
    </xf>
    <xf numFmtId="0" fontId="3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wrapText="1"/>
      <protection/>
    </xf>
    <xf numFmtId="0" fontId="68" fillId="0" borderId="0" xfId="40" applyFont="1" applyFill="1" applyAlignment="1">
      <alignment wrapText="1"/>
      <protection/>
    </xf>
    <xf numFmtId="0" fontId="0" fillId="0" borderId="0" xfId="40" applyFont="1" applyFill="1" applyAlignment="1">
      <alignment/>
      <protection/>
    </xf>
    <xf numFmtId="49" fontId="6" fillId="33" borderId="0" xfId="22" applyNumberFormat="1" applyFont="1" applyFill="1" applyBorder="1" applyAlignment="1">
      <alignment horizontal="center" vertical="center"/>
      <protection/>
    </xf>
    <xf numFmtId="49" fontId="7" fillId="33" borderId="0" xfId="22" applyNumberFormat="1" applyFont="1" applyFill="1" applyAlignment="1">
      <alignment horizontal="center" vertical="center" wrapText="1"/>
      <protection/>
    </xf>
    <xf numFmtId="49" fontId="69" fillId="33" borderId="0" xfId="22" applyNumberFormat="1" applyFont="1" applyFill="1" applyAlignment="1">
      <alignment horizontal="center" vertical="center" wrapText="1"/>
      <protection/>
    </xf>
    <xf numFmtId="49" fontId="9" fillId="33" borderId="9" xfId="22" applyNumberFormat="1" applyFont="1" applyFill="1" applyBorder="1" applyAlignment="1">
      <alignment horizontal="center" vertical="center" wrapText="1"/>
      <protection/>
    </xf>
    <xf numFmtId="49" fontId="9" fillId="33" borderId="11" xfId="22" applyNumberFormat="1" applyFont="1" applyFill="1" applyBorder="1" applyAlignment="1">
      <alignment horizontal="center" vertical="center" wrapText="1"/>
      <protection/>
    </xf>
    <xf numFmtId="49" fontId="9" fillId="33" borderId="12" xfId="22" applyNumberFormat="1" applyFont="1" applyFill="1" applyBorder="1" applyAlignment="1">
      <alignment horizontal="center" vertical="center" wrapText="1"/>
      <protection/>
    </xf>
    <xf numFmtId="49" fontId="9" fillId="33" borderId="13" xfId="22" applyNumberFormat="1" applyFont="1" applyFill="1" applyBorder="1" applyAlignment="1">
      <alignment horizontal="center" vertical="center" wrapText="1"/>
      <protection/>
    </xf>
    <xf numFmtId="49" fontId="70" fillId="33" borderId="9" xfId="22" applyNumberFormat="1" applyFont="1" applyFill="1" applyBorder="1" applyAlignment="1">
      <alignment horizontal="center" vertical="center" wrapText="1"/>
      <protection/>
    </xf>
    <xf numFmtId="49" fontId="9" fillId="33" borderId="9" xfId="22" applyNumberFormat="1" applyFont="1" applyFill="1" applyBorder="1" applyAlignment="1">
      <alignment horizontal="left" vertical="center" wrapText="1"/>
      <protection/>
    </xf>
    <xf numFmtId="49" fontId="70" fillId="33" borderId="9" xfId="22" applyNumberFormat="1" applyFont="1" applyFill="1" applyBorder="1" applyAlignment="1">
      <alignment horizontal="left" vertical="center" wrapText="1"/>
      <protection/>
    </xf>
    <xf numFmtId="49" fontId="9" fillId="33" borderId="9" xfId="22" applyNumberFormat="1" applyFont="1" applyFill="1" applyBorder="1" applyAlignment="1">
      <alignment horizontal="center" vertical="center"/>
      <protection/>
    </xf>
    <xf numFmtId="0" fontId="11" fillId="0" borderId="9" xfId="40" applyFont="1" applyFill="1" applyBorder="1" applyAlignment="1">
      <alignment horizontal="left" vertical="center" wrapText="1"/>
      <protection/>
    </xf>
    <xf numFmtId="0" fontId="71" fillId="0" borderId="9" xfId="40" applyFont="1" applyFill="1" applyBorder="1" applyAlignment="1">
      <alignment horizontal="left" vertical="center" wrapText="1"/>
      <protection/>
    </xf>
    <xf numFmtId="0" fontId="11" fillId="0" borderId="9" xfId="40" applyFont="1" applyFill="1" applyBorder="1" applyAlignment="1">
      <alignment vertical="center" wrapText="1"/>
      <protection/>
    </xf>
    <xf numFmtId="0" fontId="11" fillId="0" borderId="9" xfId="40" applyFont="1" applyFill="1" applyBorder="1" applyAlignment="1">
      <alignment horizontal="center" vertical="center" wrapText="1"/>
      <protection/>
    </xf>
    <xf numFmtId="49" fontId="9" fillId="33" borderId="13" xfId="22" applyNumberFormat="1" applyFont="1" applyFill="1" applyBorder="1" applyAlignment="1">
      <alignment horizontal="left" vertical="center" wrapText="1"/>
      <protection/>
    </xf>
    <xf numFmtId="49" fontId="70" fillId="33" borderId="13" xfId="22" applyNumberFormat="1" applyFont="1" applyFill="1" applyBorder="1" applyAlignment="1">
      <alignment horizontal="left" vertical="center" wrapText="1"/>
      <protection/>
    </xf>
    <xf numFmtId="0" fontId="71" fillId="0" borderId="9" xfId="40" applyFont="1" applyFill="1" applyBorder="1" applyAlignment="1">
      <alignment vertical="center" wrapText="1"/>
      <protection/>
    </xf>
    <xf numFmtId="0" fontId="11" fillId="0" borderId="9" xfId="40" applyFont="1" applyFill="1" applyBorder="1" applyAlignment="1">
      <alignment wrapText="1"/>
      <protection/>
    </xf>
    <xf numFmtId="0" fontId="71" fillId="0" borderId="9" xfId="40" applyFont="1" applyFill="1" applyBorder="1" applyAlignment="1">
      <alignment wrapText="1"/>
      <protection/>
    </xf>
    <xf numFmtId="49" fontId="7" fillId="33" borderId="0" xfId="22" applyNumberFormat="1" applyFont="1" applyFill="1" applyAlignment="1">
      <alignment horizontal="center" vertical="center"/>
      <protection/>
    </xf>
    <xf numFmtId="49" fontId="9" fillId="33" borderId="14" xfId="22" applyNumberFormat="1" applyFont="1" applyFill="1" applyBorder="1" applyAlignment="1">
      <alignment horizontal="center" vertical="center" wrapText="1"/>
      <protection/>
    </xf>
    <xf numFmtId="49" fontId="9" fillId="33" borderId="0" xfId="22" applyNumberFormat="1" applyFont="1" applyFill="1" applyBorder="1" applyAlignment="1">
      <alignment horizontal="center" vertical="center" wrapText="1"/>
      <protection/>
    </xf>
    <xf numFmtId="49" fontId="9" fillId="33" borderId="15" xfId="22" applyNumberFormat="1" applyFont="1" applyFill="1" applyBorder="1" applyAlignment="1">
      <alignment horizontal="center" vertical="center" wrapText="1"/>
      <protection/>
    </xf>
    <xf numFmtId="49" fontId="9" fillId="33" borderId="16" xfId="22" applyNumberFormat="1" applyFont="1" applyFill="1" applyBorder="1" applyAlignment="1">
      <alignment horizontal="center" vertical="center" wrapText="1"/>
      <protection/>
    </xf>
    <xf numFmtId="49" fontId="9" fillId="33" borderId="17" xfId="22" applyNumberFormat="1" applyFont="1" applyFill="1" applyBorder="1" applyAlignment="1">
      <alignment vertical="center" wrapText="1"/>
      <protection/>
    </xf>
    <xf numFmtId="49" fontId="9" fillId="33" borderId="9" xfId="22" applyNumberFormat="1" applyFont="1" applyFill="1" applyBorder="1" applyAlignment="1">
      <alignment vertical="center" wrapText="1"/>
      <protection/>
    </xf>
    <xf numFmtId="49" fontId="9" fillId="33" borderId="13" xfId="22" applyNumberFormat="1" applyFont="1" applyFill="1" applyBorder="1" applyAlignment="1">
      <alignment vertical="center" wrapText="1"/>
      <protection/>
    </xf>
    <xf numFmtId="49" fontId="9" fillId="33" borderId="13" xfId="22" applyNumberFormat="1" applyFont="1" applyFill="1" applyBorder="1" applyAlignment="1">
      <alignment horizontal="center" vertical="center"/>
      <protection/>
    </xf>
    <xf numFmtId="0" fontId="11" fillId="0" borderId="9" xfId="40" applyFont="1" applyFill="1" applyBorder="1" applyAlignment="1">
      <alignment vertical="center"/>
      <protection/>
    </xf>
    <xf numFmtId="0" fontId="11" fillId="0" borderId="13" xfId="40" applyFont="1" applyFill="1" applyBorder="1" applyAlignment="1">
      <alignment vertical="center"/>
      <protection/>
    </xf>
    <xf numFmtId="0" fontId="11" fillId="0" borderId="9" xfId="40" applyFont="1" applyFill="1" applyBorder="1" applyAlignment="1">
      <alignment/>
      <protection/>
    </xf>
    <xf numFmtId="49" fontId="13" fillId="33" borderId="0" xfId="22" applyNumberFormat="1" applyFont="1" applyFill="1" applyBorder="1" applyAlignment="1">
      <alignment vertical="center" wrapText="1"/>
      <protection/>
    </xf>
    <xf numFmtId="49" fontId="9" fillId="33" borderId="18" xfId="22" applyNumberFormat="1" applyFont="1" applyFill="1" applyBorder="1" applyAlignment="1">
      <alignment horizontal="center" vertical="center" wrapText="1"/>
      <protection/>
    </xf>
    <xf numFmtId="0" fontId="11" fillId="0" borderId="13" xfId="40" applyFont="1" applyFill="1" applyBorder="1" applyAlignment="1">
      <alignment vertical="center" wrapText="1"/>
      <protection/>
    </xf>
    <xf numFmtId="49" fontId="7" fillId="33" borderId="0" xfId="22" applyNumberFormat="1" applyFont="1" applyFill="1" applyBorder="1" applyAlignment="1">
      <alignment horizontal="center" vertical="center"/>
      <protection/>
    </xf>
    <xf numFmtId="0" fontId="9" fillId="0" borderId="19" xfId="40" applyFont="1" applyFill="1" applyBorder="1" applyAlignment="1">
      <alignment horizontal="center" wrapText="1"/>
      <protection/>
    </xf>
    <xf numFmtId="0" fontId="9" fillId="0" borderId="20" xfId="40" applyFont="1" applyFill="1" applyBorder="1" applyAlignment="1">
      <alignment horizontal="center" wrapText="1"/>
      <protection/>
    </xf>
    <xf numFmtId="0" fontId="9" fillId="0" borderId="0" xfId="40" applyFont="1" applyFill="1" applyBorder="1" applyAlignment="1">
      <alignment horizontal="center" wrapText="1"/>
      <protection/>
    </xf>
    <xf numFmtId="0" fontId="9" fillId="0" borderId="15" xfId="40" applyFont="1" applyFill="1" applyBorder="1" applyAlignment="1">
      <alignment horizontal="center" wrapText="1"/>
      <protection/>
    </xf>
    <xf numFmtId="0" fontId="14" fillId="0" borderId="0" xfId="40" applyFont="1" applyAlignment="1">
      <alignment/>
      <protection/>
    </xf>
    <xf numFmtId="0" fontId="4" fillId="0" borderId="0" xfId="32" applyFont="1" applyFill="1" applyBorder="1" applyAlignment="1">
      <alignment/>
      <protection/>
    </xf>
    <xf numFmtId="0" fontId="14" fillId="0" borderId="0" xfId="40" applyAlignment="1">
      <alignment vertical="center" wrapText="1"/>
      <protection/>
    </xf>
    <xf numFmtId="49" fontId="6" fillId="33" borderId="0" xfId="40" applyNumberFormat="1" applyFont="1" applyFill="1" applyAlignment="1">
      <alignment horizontal="center" vertical="center"/>
      <protection/>
    </xf>
    <xf numFmtId="49" fontId="1" fillId="33" borderId="0" xfId="40" applyNumberFormat="1" applyFont="1" applyFill="1" applyAlignment="1">
      <alignment horizontal="center" vertical="center"/>
      <protection/>
    </xf>
    <xf numFmtId="49" fontId="15" fillId="33" borderId="9" xfId="40" applyNumberFormat="1" applyFont="1" applyFill="1" applyBorder="1" applyAlignment="1">
      <alignment vertical="center"/>
      <protection/>
    </xf>
    <xf numFmtId="49" fontId="15" fillId="33" borderId="9" xfId="40" applyNumberFormat="1" applyFont="1" applyFill="1" applyBorder="1" applyAlignment="1">
      <alignment vertical="center" wrapText="1"/>
      <protection/>
    </xf>
    <xf numFmtId="0" fontId="4" fillId="0" borderId="9" xfId="40" applyFont="1" applyBorder="1" applyAlignment="1">
      <alignment/>
      <protection/>
    </xf>
    <xf numFmtId="0" fontId="72" fillId="0" borderId="9" xfId="40" applyFont="1" applyBorder="1" applyAlignment="1">
      <alignment/>
      <protection/>
    </xf>
    <xf numFmtId="0" fontId="72" fillId="0" borderId="0" xfId="40" applyFont="1" applyAlignment="1">
      <alignment/>
      <protection/>
    </xf>
    <xf numFmtId="0" fontId="4" fillId="0" borderId="0" xfId="40" applyFont="1" applyAlignment="1">
      <alignment/>
      <protection/>
    </xf>
    <xf numFmtId="49" fontId="16" fillId="33" borderId="9" xfId="40" applyNumberFormat="1" applyFont="1" applyFill="1" applyBorder="1" applyAlignment="1">
      <alignment vertical="center" wrapText="1"/>
      <protection/>
    </xf>
    <xf numFmtId="49" fontId="16" fillId="0" borderId="9" xfId="40" applyNumberFormat="1" applyFont="1" applyFill="1" applyBorder="1" applyAlignment="1">
      <alignment vertical="center" wrapText="1"/>
      <protection/>
    </xf>
    <xf numFmtId="0" fontId="14" fillId="0" borderId="9" xfId="40" applyFont="1" applyBorder="1" applyAlignment="1">
      <alignment/>
      <protection/>
    </xf>
    <xf numFmtId="0" fontId="2" fillId="0" borderId="0" xfId="0" applyFont="1" applyAlignment="1">
      <alignment horizontal="left" vertical="center"/>
    </xf>
    <xf numFmtId="0" fontId="14" fillId="0" borderId="0" xfId="32" applyFont="1" applyFill="1" applyBorder="1" applyAlignment="1">
      <alignment wrapText="1"/>
      <protection/>
    </xf>
    <xf numFmtId="0" fontId="17" fillId="0" borderId="0" xfId="32" applyFont="1" applyFill="1" applyBorder="1" applyAlignment="1">
      <alignment horizontal="center" vertical="center" wrapText="1"/>
      <protection/>
    </xf>
    <xf numFmtId="0" fontId="72" fillId="0" borderId="11" xfId="32" applyFont="1" applyFill="1" applyBorder="1" applyAlignment="1">
      <alignment horizontal="center" vertical="center" wrapText="1"/>
      <protection/>
    </xf>
    <xf numFmtId="0" fontId="14" fillId="0" borderId="9" xfId="32" applyFont="1" applyFill="1" applyBorder="1" applyAlignment="1">
      <alignment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14" fillId="0" borderId="9" xfId="32" applyFont="1" applyFill="1" applyBorder="1" applyAlignment="1">
      <alignment horizontal="center" vertical="center" wrapText="1"/>
      <protection/>
    </xf>
    <xf numFmtId="0" fontId="14" fillId="0" borderId="0" xfId="32" applyFont="1" applyFill="1" applyAlignment="1">
      <alignment/>
      <protection/>
    </xf>
    <xf numFmtId="0" fontId="18" fillId="0" borderId="0" xfId="3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72" fillId="0" borderId="21" xfId="32" applyFont="1" applyFill="1" applyBorder="1" applyAlignment="1">
      <alignment horizontal="center" vertical="center" wrapText="1"/>
      <protection/>
    </xf>
    <xf numFmtId="0" fontId="4" fillId="0" borderId="9" xfId="32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179" fontId="15" fillId="33" borderId="9" xfId="40" applyNumberFormat="1" applyFont="1" applyFill="1" applyBorder="1" applyAlignment="1">
      <alignment horizontal="center" vertical="center" wrapText="1"/>
      <protection/>
    </xf>
    <xf numFmtId="0" fontId="14" fillId="0" borderId="0" xfId="40" applyFont="1" applyAlignment="1">
      <alignment wrapText="1"/>
      <protection/>
    </xf>
    <xf numFmtId="0" fontId="0" fillId="0" borderId="0" xfId="0" applyFill="1" applyAlignment="1">
      <alignment/>
    </xf>
    <xf numFmtId="0" fontId="14" fillId="0" borderId="0" xfId="40" applyFont="1" applyAlignment="1">
      <alignment horizontal="center" wrapText="1"/>
      <protection/>
    </xf>
    <xf numFmtId="49" fontId="6" fillId="33" borderId="0" xfId="40" applyNumberFormat="1" applyFont="1" applyFill="1" applyAlignment="1">
      <alignment horizontal="center" vertical="center" wrapText="1"/>
      <protection/>
    </xf>
    <xf numFmtId="49" fontId="1" fillId="33" borderId="0" xfId="40" applyNumberFormat="1" applyFont="1" applyFill="1" applyAlignment="1">
      <alignment horizontal="center" vertical="center" wrapText="1"/>
      <protection/>
    </xf>
    <xf numFmtId="49" fontId="16" fillId="33" borderId="9" xfId="40" applyNumberFormat="1" applyFont="1" applyFill="1" applyBorder="1" applyAlignment="1">
      <alignment horizontal="center" vertical="center" wrapText="1"/>
      <protection/>
    </xf>
    <xf numFmtId="49" fontId="16" fillId="33" borderId="11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14" fillId="0" borderId="0" xfId="40" applyFont="1" applyAlignment="1">
      <alignment horizontal="center" vertical="center" wrapText="1"/>
      <protection/>
    </xf>
    <xf numFmtId="0" fontId="73" fillId="0" borderId="9" xfId="40" applyFont="1" applyBorder="1" applyAlignment="1">
      <alignment wrapText="1"/>
      <protection/>
    </xf>
    <xf numFmtId="0" fontId="4" fillId="0" borderId="9" xfId="0" applyFont="1" applyBorder="1" applyAlignment="1">
      <alignment horizontal="center" vertical="center"/>
    </xf>
    <xf numFmtId="0" fontId="72" fillId="0" borderId="9" xfId="40" applyFont="1" applyBorder="1" applyAlignment="1">
      <alignment horizontal="center" vertical="center" wrapText="1"/>
      <protection/>
    </xf>
    <xf numFmtId="0" fontId="14" fillId="0" borderId="0" xfId="40" applyFont="1" applyAlignment="1">
      <alignment vertical="center" wrapText="1"/>
      <protection/>
    </xf>
    <xf numFmtId="49" fontId="7" fillId="33" borderId="0" xfId="40" applyNumberFormat="1" applyFont="1" applyFill="1" applyAlignment="1">
      <alignment horizontal="center" vertical="center" wrapText="1"/>
      <protection/>
    </xf>
    <xf numFmtId="49" fontId="1" fillId="33" borderId="19" xfId="40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179" fontId="4" fillId="33" borderId="9" xfId="40" applyNumberFormat="1" applyFont="1" applyFill="1" applyBorder="1" applyAlignment="1">
      <alignment horizontal="center" vertical="center" wrapText="1"/>
      <protection/>
    </xf>
    <xf numFmtId="179" fontId="7" fillId="33" borderId="9" xfId="40" applyNumberFormat="1" applyFont="1" applyFill="1" applyBorder="1" applyAlignment="1">
      <alignment horizontal="right" vertical="center" wrapText="1"/>
      <protection/>
    </xf>
    <xf numFmtId="0" fontId="7" fillId="0" borderId="9" xfId="40" applyFont="1" applyBorder="1" applyAlignment="1">
      <alignment wrapText="1"/>
      <protection/>
    </xf>
    <xf numFmtId="0" fontId="19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7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/>
    </xf>
    <xf numFmtId="180" fontId="74" fillId="0" borderId="9" xfId="0" applyNumberFormat="1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74" fillId="34" borderId="9" xfId="0" applyFont="1" applyFill="1" applyBorder="1" applyAlignment="1">
      <alignment horizontal="center" vertical="center"/>
    </xf>
    <xf numFmtId="180" fontId="74" fillId="34" borderId="9" xfId="0" applyNumberFormat="1" applyFont="1" applyFill="1" applyBorder="1" applyAlignment="1">
      <alignment horizontal="center" vertical="center"/>
    </xf>
    <xf numFmtId="49" fontId="74" fillId="0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180" fontId="69" fillId="0" borderId="9" xfId="0" applyNumberFormat="1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77" fillId="0" borderId="9" xfId="0" applyNumberFormat="1" applyFont="1" applyFill="1" applyBorder="1" applyAlignment="1">
      <alignment horizontal="center" vertical="center"/>
    </xf>
    <xf numFmtId="180" fontId="77" fillId="0" borderId="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81" fontId="4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24" xfId="0" applyNumberForma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wrapText="1"/>
    </xf>
    <xf numFmtId="0" fontId="4" fillId="0" borderId="9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0" fillId="0" borderId="19" xfId="0" applyNumberFormat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0" fontId="0" fillId="0" borderId="19" xfId="0" applyNumberFormat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78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/>
    </xf>
    <xf numFmtId="49" fontId="78" fillId="0" borderId="9" xfId="0" applyNumberFormat="1" applyFont="1" applyFill="1" applyBorder="1" applyAlignment="1" applyProtection="1">
      <alignment horizontal="center" vertical="center"/>
      <protection locked="0"/>
    </xf>
    <xf numFmtId="0" fontId="79" fillId="0" borderId="9" xfId="0" applyFont="1" applyFill="1" applyBorder="1" applyAlignment="1">
      <alignment horizontal="center" vertical="center"/>
    </xf>
    <xf numFmtId="0" fontId="79" fillId="35" borderId="9" xfId="0" applyFont="1" applyFill="1" applyBorder="1" applyAlignment="1">
      <alignment horizontal="center" vertical="center"/>
    </xf>
    <xf numFmtId="0" fontId="78" fillId="35" borderId="9" xfId="0" applyFont="1" applyFill="1" applyBorder="1" applyAlignment="1">
      <alignment horizontal="center" vertical="center"/>
    </xf>
    <xf numFmtId="0" fontId="23" fillId="35" borderId="9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0" fontId="23" fillId="35" borderId="17" xfId="0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shrinkToFit="1"/>
    </xf>
    <xf numFmtId="0" fontId="23" fillId="35" borderId="9" xfId="0" applyFont="1" applyFill="1" applyBorder="1" applyAlignment="1">
      <alignment horizontal="center" vertical="center"/>
    </xf>
    <xf numFmtId="0" fontId="78" fillId="34" borderId="9" xfId="0" applyFont="1" applyFill="1" applyBorder="1" applyAlignment="1">
      <alignment horizontal="center" vertical="center"/>
    </xf>
    <xf numFmtId="0" fontId="23" fillId="34" borderId="9" xfId="0" applyFont="1" applyFill="1" applyBorder="1" applyAlignment="1">
      <alignment horizontal="center" vertical="center"/>
    </xf>
    <xf numFmtId="49" fontId="78" fillId="34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9" xfId="2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4" fillId="0" borderId="9" xfId="21" applyNumberFormat="1" applyFont="1" applyFill="1" applyBorder="1" applyAlignment="1">
      <alignment horizontal="center" vertical="center" shrinkToFit="1"/>
    </xf>
    <xf numFmtId="0" fontId="4" fillId="34" borderId="9" xfId="21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26" fillId="34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shrinkToFit="1"/>
    </xf>
    <xf numFmtId="0" fontId="26" fillId="0" borderId="9" xfId="21" applyNumberFormat="1" applyFont="1" applyFill="1" applyBorder="1" applyAlignment="1">
      <alignment horizontal="center" vertical="center" wrapText="1"/>
    </xf>
    <xf numFmtId="0" fontId="26" fillId="34" borderId="9" xfId="21" applyNumberFormat="1" applyFont="1" applyFill="1" applyBorder="1" applyAlignment="1">
      <alignment horizontal="center" vertical="center" wrapText="1"/>
    </xf>
    <xf numFmtId="0" fontId="26" fillId="0" borderId="9" xfId="21" applyNumberFormat="1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3" fillId="0" borderId="9" xfId="0" applyNumberFormat="1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center" vertical="center"/>
    </xf>
    <xf numFmtId="0" fontId="25" fillId="34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20" fillId="0" borderId="9" xfId="74" applyFont="1" applyBorder="1" applyAlignment="1">
      <alignment horizontal="center" vertical="center"/>
      <protection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20" fillId="0" borderId="9" xfId="74" applyFont="1" applyBorder="1" applyAlignment="1">
      <alignment horizontal="center" vertical="center" wrapText="1"/>
      <protection/>
    </xf>
    <xf numFmtId="0" fontId="74" fillId="0" borderId="9" xfId="62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/>
    </xf>
    <xf numFmtId="0" fontId="80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0" fontId="74" fillId="0" borderId="9" xfId="62" applyFont="1" applyBorder="1" applyAlignment="1">
      <alignment horizontal="center" vertical="center"/>
      <protection/>
    </xf>
    <xf numFmtId="0" fontId="80" fillId="0" borderId="9" xfId="0" applyFont="1" applyBorder="1" applyAlignment="1">
      <alignment horizontal="center" vertical="center" wrapText="1"/>
    </xf>
    <xf numFmtId="49" fontId="80" fillId="0" borderId="9" xfId="16" applyNumberFormat="1" applyFont="1" applyFill="1" applyBorder="1" applyAlignment="1">
      <alignment horizontal="center" vertical="center" wrapText="1"/>
      <protection/>
    </xf>
    <xf numFmtId="0" fontId="76" fillId="0" borderId="9" xfId="0" applyFont="1" applyFill="1" applyBorder="1" applyAlignment="1" applyProtection="1">
      <alignment horizontal="center" vertical="center" wrapText="1"/>
      <protection locked="0"/>
    </xf>
    <xf numFmtId="0" fontId="81" fillId="0" borderId="9" xfId="0" applyFont="1" applyFill="1" applyBorder="1" applyAlignment="1">
      <alignment horizontal="center" vertical="center"/>
    </xf>
    <xf numFmtId="0" fontId="80" fillId="0" borderId="9" xfId="62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8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6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76" fillId="0" borderId="9" xfId="0" applyNumberFormat="1" applyFont="1" applyBorder="1" applyAlignment="1">
      <alignment horizontal="center" vertical="center"/>
    </xf>
    <xf numFmtId="0" fontId="80" fillId="0" borderId="9" xfId="62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8" fillId="0" borderId="19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/>
    </xf>
    <xf numFmtId="0" fontId="20" fillId="0" borderId="9" xfId="0" applyFont="1" applyBorder="1" applyAlignment="1">
      <alignment vertical="center" wrapText="1"/>
    </xf>
    <xf numFmtId="0" fontId="20" fillId="0" borderId="17" xfId="0" applyFont="1" applyBorder="1" applyAlignment="1">
      <alignment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182" fontId="4" fillId="33" borderId="0" xfId="0" applyNumberFormat="1" applyFont="1" applyFill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>
      <alignment/>
    </xf>
    <xf numFmtId="49" fontId="29" fillId="0" borderId="9" xfId="25" applyNumberFormat="1" applyFont="1" applyBorder="1" applyAlignment="1">
      <alignment horizontal="justify" vertical="center"/>
      <protection/>
    </xf>
    <xf numFmtId="183" fontId="29" fillId="0" borderId="9" xfId="25" applyNumberFormat="1" applyFont="1" applyBorder="1" applyAlignment="1">
      <alignment horizontal="justify" vertical="center"/>
      <protection/>
    </xf>
    <xf numFmtId="0" fontId="3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</cellXfs>
  <cellStyles count="64">
    <cellStyle name="Normal" xfId="0"/>
    <cellStyle name="常规 13 2" xfId="15"/>
    <cellStyle name="常规_2013年教育退休干部花名表" xfId="16"/>
    <cellStyle name="常规 3 3 2" xfId="17"/>
    <cellStyle name="常规 10 2 2 2 2" xfId="18"/>
    <cellStyle name="常规 12 2" xfId="19"/>
    <cellStyle name="常规 13" xfId="20"/>
    <cellStyle name="常规_06年2月工资代发" xfId="21"/>
    <cellStyle name="常规_【2011年三公经费】山西省委办公厅机关 2" xfId="22"/>
    <cellStyle name="常规 12" xfId="23"/>
    <cellStyle name="40% - 强调文字颜色 6" xfId="24"/>
    <cellStyle name="常规_单位基本信息表" xfId="25"/>
    <cellStyle name="20% - 强调文字颜色 6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常规 3 3" xfId="32"/>
    <cellStyle name="标题 3" xfId="33"/>
    <cellStyle name="解释性文本" xfId="34"/>
    <cellStyle name="汇总" xfId="35"/>
    <cellStyle name="Percent" xfId="36"/>
    <cellStyle name="Comma" xfId="37"/>
    <cellStyle name="标题 2" xfId="38"/>
    <cellStyle name="Currency [0]" xfId="39"/>
    <cellStyle name="常规 4" xfId="40"/>
    <cellStyle name="60% - 强调文字颜色 4" xfId="41"/>
    <cellStyle name="警告文本" xfId="42"/>
    <cellStyle name="20% - 强调文字颜色 2" xfId="43"/>
    <cellStyle name="60% - 强调文字颜色 5" xfId="44"/>
    <cellStyle name="标题 1" xfId="45"/>
    <cellStyle name="Hyperlink" xfId="46"/>
    <cellStyle name="20% - 强调文字颜色 3" xfId="47"/>
    <cellStyle name="Currency" xfId="48"/>
    <cellStyle name="20% - 强调文字颜色 4" xfId="49"/>
    <cellStyle name="计算" xfId="50"/>
    <cellStyle name="Followed Hyperlink" xfId="51"/>
    <cellStyle name="Comma [0]" xfId="52"/>
    <cellStyle name="常规 10 2 2 2" xfId="53"/>
    <cellStyle name="强调文字颜色 4" xfId="54"/>
    <cellStyle name="40% - 强调文字颜色 3" xfId="55"/>
    <cellStyle name="60% - 强调文字颜色 6" xfId="56"/>
    <cellStyle name="输入" xfId="57"/>
    <cellStyle name="输出" xfId="58"/>
    <cellStyle name="检查单元格" xfId="59"/>
    <cellStyle name="链接单元格" xfId="60"/>
    <cellStyle name="60% - 强调文字颜色 1" xfId="61"/>
    <cellStyle name="常规 3" xfId="62"/>
    <cellStyle name="60% - 强调文字颜色 3" xfId="63"/>
    <cellStyle name="注释" xfId="64"/>
    <cellStyle name="标题" xfId="65"/>
    <cellStyle name="好" xfId="66"/>
    <cellStyle name="标题 4" xfId="67"/>
    <cellStyle name="强调文字颜色 1" xfId="68"/>
    <cellStyle name="适中" xfId="69"/>
    <cellStyle name="20% - 强调文字颜色 1" xfId="70"/>
    <cellStyle name="差" xfId="71"/>
    <cellStyle name="强调文字颜色 2" xfId="72"/>
    <cellStyle name="40% - 强调文字颜色 1" xfId="73"/>
    <cellStyle name="常规 2" xfId="74"/>
    <cellStyle name="60% - 强调文字颜色 2" xfId="75"/>
    <cellStyle name="40% - 强调文字颜色 2" xfId="76"/>
    <cellStyle name="强调文字颜色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27"/>
  <sheetViews>
    <sheetView workbookViewId="0" topLeftCell="A1">
      <selection activeCell="A16" sqref="A16:M16"/>
    </sheetView>
  </sheetViews>
  <sheetFormatPr defaultColWidth="9.00390625" defaultRowHeight="14.25"/>
  <cols>
    <col min="1" max="11" width="9.00390625" style="327" customWidth="1"/>
    <col min="12" max="12" width="9.50390625" style="327" customWidth="1"/>
    <col min="13" max="13" width="9.00390625" style="327" hidden="1" customWidth="1"/>
    <col min="14" max="16384" width="9.00390625" style="327" customWidth="1"/>
  </cols>
  <sheetData>
    <row r="4" s="327" customFormat="1" ht="13.5" customHeight="1"/>
    <row r="5" s="327" customFormat="1" ht="15.75" hidden="1"/>
    <row r="6" spans="1:13" s="327" customFormat="1" ht="15.75">
      <c r="A6" s="328" t="s">
        <v>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s="327" customFormat="1" ht="27" customHeight="1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</row>
    <row r="8" spans="1:13" s="327" customFormat="1" ht="14.25" customHeight="1" hidden="1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</row>
    <row r="9" spans="1:13" s="327" customFormat="1" ht="14.25" customHeight="1" hidden="1">
      <c r="A9" s="328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</row>
    <row r="12" s="327" customFormat="1" ht="6.75" customHeight="1"/>
    <row r="13" s="327" customFormat="1" ht="15.75" hidden="1"/>
    <row r="14" s="327" customFormat="1" ht="15.75" hidden="1"/>
    <row r="15" s="327" customFormat="1" ht="15.75" hidden="1"/>
    <row r="16" spans="1:13" s="327" customFormat="1" ht="61.5" customHeight="1">
      <c r="A16" s="329" t="s">
        <v>1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</row>
    <row r="21" s="327" customFormat="1" ht="0.75" customHeight="1"/>
    <row r="22" s="327" customFormat="1" ht="15.75" hidden="1"/>
    <row r="23" spans="1:13" s="327" customFormat="1" ht="23.25" customHeight="1">
      <c r="A23" s="330" t="s">
        <v>2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</row>
    <row r="24" spans="1:13" s="327" customFormat="1" ht="22.5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</row>
    <row r="25" spans="1:13" s="327" customFormat="1" ht="22.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</row>
    <row r="26" spans="1:13" s="327" customFormat="1" ht="24" customHeight="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</row>
    <row r="27" spans="1:13" s="327" customFormat="1" ht="54.75" customHeight="1">
      <c r="A27" s="331" t="s">
        <v>3</v>
      </c>
      <c r="B27" s="331"/>
      <c r="C27" s="331"/>
      <c r="D27" s="331"/>
      <c r="E27" s="331"/>
      <c r="F27" s="331" t="s">
        <v>4</v>
      </c>
      <c r="G27" s="331"/>
      <c r="H27" s="331"/>
      <c r="I27" s="331"/>
      <c r="J27" s="331" t="s">
        <v>5</v>
      </c>
      <c r="K27" s="331"/>
      <c r="L27" s="331"/>
      <c r="M27" s="331"/>
    </row>
    <row r="30" s="327" customFormat="1" ht="13.5" customHeight="1"/>
  </sheetData>
  <sheetProtection/>
  <mergeCells count="3">
    <mergeCell ref="A16:M16"/>
    <mergeCell ref="A23:M23"/>
    <mergeCell ref="A6:M9"/>
  </mergeCells>
  <printOptions/>
  <pageMargins left="1.2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"/>
  <sheetViews>
    <sheetView showZeros="0" workbookViewId="0" topLeftCell="A2">
      <selection activeCell="C11" sqref="C11"/>
    </sheetView>
  </sheetViews>
  <sheetFormatPr defaultColWidth="9.00390625" defaultRowHeight="14.25"/>
  <cols>
    <col min="1" max="1" width="10.75390625" style="0" customWidth="1"/>
    <col min="2" max="2" width="9.375" style="0" customWidth="1"/>
    <col min="3" max="3" width="8.25390625" style="0" customWidth="1"/>
    <col min="4" max="4" width="7.25390625" style="0" customWidth="1"/>
    <col min="5" max="5" width="7.00390625" style="0" customWidth="1"/>
    <col min="6" max="6" width="11.625" style="0" customWidth="1"/>
    <col min="7" max="7" width="11.125" style="0" customWidth="1"/>
    <col min="8" max="8" width="9.875" style="0" customWidth="1"/>
    <col min="9" max="9" width="8.625" style="0" customWidth="1"/>
    <col min="10" max="10" width="7.50390625" style="0" customWidth="1"/>
    <col min="11" max="12" width="9.25390625" style="0" customWidth="1"/>
    <col min="13" max="13" width="9.375" style="0" customWidth="1"/>
  </cols>
  <sheetData>
    <row r="1" spans="1:13" ht="37.5" customHeight="1">
      <c r="A1" s="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 customHeight="1">
      <c r="A2" t="s">
        <v>489</v>
      </c>
      <c r="B2" s="153"/>
      <c r="C2" s="153"/>
      <c r="D2" s="153"/>
      <c r="E2" s="153"/>
      <c r="F2" s="153"/>
      <c r="G2" s="153"/>
      <c r="H2" s="153"/>
      <c r="I2" s="153"/>
      <c r="L2" s="153" t="s">
        <v>158</v>
      </c>
      <c r="M2" s="153"/>
    </row>
    <row r="3" spans="1:14" ht="24.75" customHeight="1">
      <c r="A3" s="113" t="s">
        <v>490</v>
      </c>
      <c r="B3" s="113" t="s">
        <v>491</v>
      </c>
      <c r="C3" s="154" t="s">
        <v>492</v>
      </c>
      <c r="D3" s="155"/>
      <c r="E3" s="162"/>
      <c r="F3" s="163" t="s">
        <v>493</v>
      </c>
      <c r="G3" s="113" t="s">
        <v>494</v>
      </c>
      <c r="H3" s="113" t="s">
        <v>495</v>
      </c>
      <c r="I3" s="113" t="s">
        <v>496</v>
      </c>
      <c r="J3" s="113" t="s">
        <v>497</v>
      </c>
      <c r="K3" s="113" t="s">
        <v>498</v>
      </c>
      <c r="L3" s="113" t="s">
        <v>499</v>
      </c>
      <c r="M3" s="113" t="s">
        <v>500</v>
      </c>
      <c r="N3" s="113" t="s">
        <v>501</v>
      </c>
    </row>
    <row r="4" spans="1:14" s="151" customFormat="1" ht="56.25" customHeight="1">
      <c r="A4" s="116"/>
      <c r="B4" s="116"/>
      <c r="C4" s="92" t="s">
        <v>181</v>
      </c>
      <c r="D4" s="92" t="s">
        <v>502</v>
      </c>
      <c r="E4" s="92" t="s">
        <v>503</v>
      </c>
      <c r="F4" s="164"/>
      <c r="G4" s="116"/>
      <c r="H4" s="116"/>
      <c r="I4" s="116"/>
      <c r="J4" s="116"/>
      <c r="K4" s="116"/>
      <c r="L4" s="116"/>
      <c r="M4" s="116"/>
      <c r="N4" s="116"/>
    </row>
    <row r="5" spans="1:14" ht="18" customHeight="1">
      <c r="A5" s="148" t="s">
        <v>504</v>
      </c>
      <c r="B5" s="156">
        <f>SUM(B6:B17)</f>
        <v>5043216</v>
      </c>
      <c r="C5" s="156">
        <f aca="true" t="shared" si="0" ref="C5:N5">SUM(C6:C17)</f>
        <v>615900</v>
      </c>
      <c r="D5" s="156">
        <f t="shared" si="0"/>
        <v>305000</v>
      </c>
      <c r="E5" s="156">
        <f t="shared" si="0"/>
        <v>284605</v>
      </c>
      <c r="F5" s="156">
        <f t="shared" si="0"/>
        <v>939240</v>
      </c>
      <c r="G5" s="156">
        <f t="shared" si="0"/>
        <v>950995.3599999999</v>
      </c>
      <c r="H5" s="156">
        <f t="shared" si="0"/>
        <v>862555.3199999998</v>
      </c>
      <c r="I5" s="156">
        <f t="shared" si="0"/>
        <v>406166.865</v>
      </c>
      <c r="J5" s="156">
        <f t="shared" si="0"/>
        <v>15960</v>
      </c>
      <c r="K5" s="156">
        <f t="shared" si="0"/>
        <v>20172.864</v>
      </c>
      <c r="L5" s="156">
        <f t="shared" si="0"/>
        <v>176512.56000000003</v>
      </c>
      <c r="M5" s="156">
        <f t="shared" si="0"/>
        <v>100864.32</v>
      </c>
      <c r="N5" s="156">
        <f t="shared" si="0"/>
        <v>0</v>
      </c>
    </row>
    <row r="6" spans="1:14" ht="18" customHeight="1">
      <c r="A6" s="148" t="s">
        <v>126</v>
      </c>
      <c r="B6" s="156">
        <f>'经费汇总表'!C7*12</f>
        <v>179856</v>
      </c>
      <c r="C6" s="156">
        <f>'经费汇总表'!AA7*12</f>
        <v>27000</v>
      </c>
      <c r="D6" s="156">
        <f>'经费汇总表'!B7*5000</f>
        <v>15000</v>
      </c>
      <c r="E6" s="156">
        <f>'经费汇总表'!W7</f>
        <v>8857</v>
      </c>
      <c r="F6" s="156">
        <f>('经费汇总表'!X7+'经费汇总表'!Y7+'经费汇总表'!T7)*12+'经费汇总表'!Z7</f>
        <v>42240</v>
      </c>
      <c r="G6" s="156">
        <f>(B6+C6+E6)*0.16</f>
        <v>34514.08</v>
      </c>
      <c r="H6" s="156">
        <f>(B6+C6+D6+E6+F6)*0.12</f>
        <v>32754.36</v>
      </c>
      <c r="I6" s="156">
        <f>(B6+C6+D6+E6)*0.065</f>
        <v>14996.345000000001</v>
      </c>
      <c r="J6" s="156">
        <f>'在职花名表（学前教育）'!B6*60</f>
        <v>180</v>
      </c>
      <c r="K6" s="156">
        <f>B6*0.004</f>
        <v>719.424</v>
      </c>
      <c r="L6" s="156">
        <f>B6*0.035</f>
        <v>6294.960000000001</v>
      </c>
      <c r="M6" s="156">
        <f>B6*0.02</f>
        <v>3597.12</v>
      </c>
      <c r="N6" s="156"/>
    </row>
    <row r="7" spans="1:14" ht="19.5" customHeight="1">
      <c r="A7" s="157" t="s">
        <v>131</v>
      </c>
      <c r="B7" s="156">
        <f>'经费汇总表'!C8*12</f>
        <v>3097116</v>
      </c>
      <c r="C7" s="156">
        <f>'经费汇总表'!AA8*12</f>
        <v>371280</v>
      </c>
      <c r="D7" s="156">
        <f>'经费汇总表'!B8*5000</f>
        <v>185000</v>
      </c>
      <c r="E7" s="156">
        <f>'经费汇总表'!W8</f>
        <v>176014</v>
      </c>
      <c r="F7" s="156">
        <f>('经费汇总表'!X8+'经费汇总表'!Y8+'经费汇总表'!T8)*12+'经费汇总表'!Z8</f>
        <v>570680</v>
      </c>
      <c r="G7" s="156">
        <f>(B7+C7+E7)*0.16</f>
        <v>583105.6</v>
      </c>
      <c r="H7" s="156">
        <f>(B7+C7+D7+E7+F7)*0.12</f>
        <v>528010.7999999999</v>
      </c>
      <c r="I7" s="156">
        <f>(B7+C7+D7+E7)*0.065</f>
        <v>248911.65</v>
      </c>
      <c r="J7" s="156">
        <f>'在职花名表（小学）'!B6*60</f>
        <v>2220</v>
      </c>
      <c r="K7" s="156">
        <f>B7*0.004</f>
        <v>12388.464</v>
      </c>
      <c r="L7" s="156">
        <f>B7*0.035</f>
        <v>108399.06000000001</v>
      </c>
      <c r="M7" s="156">
        <f>B7*0.02</f>
        <v>61942.32</v>
      </c>
      <c r="N7" s="167"/>
    </row>
    <row r="8" spans="1:14" ht="19.5" customHeight="1">
      <c r="A8" s="157" t="s">
        <v>136</v>
      </c>
      <c r="B8" s="156">
        <f>'经费汇总表'!C9*12</f>
        <v>1766244</v>
      </c>
      <c r="C8" s="156">
        <f>'经费汇总表'!AA9*12</f>
        <v>217620</v>
      </c>
      <c r="D8" s="156">
        <f>'经费汇总表'!B9*5000</f>
        <v>105000</v>
      </c>
      <c r="E8" s="156">
        <f>'经费汇总表'!W9</f>
        <v>99734</v>
      </c>
      <c r="F8" s="156">
        <f>('经费汇总表'!X9+'经费汇总表'!Y9+'经费汇总表'!T9)*12+'经费汇总表'!Z9</f>
        <v>326320</v>
      </c>
      <c r="G8" s="156">
        <f>(B8+C8+E8)*0.16</f>
        <v>333375.68</v>
      </c>
      <c r="H8" s="156">
        <f>(B8+C8+D8+E8+F8)*0.12</f>
        <v>301790.16</v>
      </c>
      <c r="I8" s="156">
        <f>(B8+C8+D8+E8)*0.065</f>
        <v>142258.87</v>
      </c>
      <c r="J8" s="165">
        <f>'在职花名表（初中）'!B6*60</f>
        <v>1260</v>
      </c>
      <c r="K8" s="156">
        <f>B8*0.004</f>
        <v>7064.976000000001</v>
      </c>
      <c r="L8" s="156">
        <f>B8*0.035</f>
        <v>61818.54000000001</v>
      </c>
      <c r="M8" s="156">
        <f>B8*0.02</f>
        <v>35324.88</v>
      </c>
      <c r="N8" s="167"/>
    </row>
    <row r="9" spans="1:14" ht="19.5" customHeight="1">
      <c r="A9" s="157" t="s">
        <v>505</v>
      </c>
      <c r="B9" s="156">
        <f>SUM('经费汇总表'!C11)*12</f>
        <v>0</v>
      </c>
      <c r="C9" s="156"/>
      <c r="D9" s="156"/>
      <c r="E9" s="156"/>
      <c r="F9" s="156"/>
      <c r="G9" s="165"/>
      <c r="H9" s="165">
        <f aca="true" t="shared" si="1" ref="H9:H17">SUM(B9)*0.12</f>
        <v>0</v>
      </c>
      <c r="I9" s="165">
        <f>SUM(B9,E9)*0.065</f>
        <v>0</v>
      </c>
      <c r="J9" s="165">
        <f>'离退休人员花名表'!B6*60</f>
        <v>12300</v>
      </c>
      <c r="K9" s="165"/>
      <c r="L9" s="165">
        <f aca="true" t="shared" si="2" ref="L9:L17">SUM(B9)*0.035</f>
        <v>0</v>
      </c>
      <c r="M9" s="165">
        <f aca="true" t="shared" si="3" ref="M9:M17">SUM(B9)*0.02</f>
        <v>0</v>
      </c>
      <c r="N9" s="167"/>
    </row>
    <row r="10" spans="1:14" ht="19.5" customHeight="1">
      <c r="A10" s="158"/>
      <c r="B10" s="156">
        <f>SUM('经费汇总表'!C12)*12</f>
        <v>0</v>
      </c>
      <c r="C10" s="156"/>
      <c r="D10" s="156"/>
      <c r="E10" s="156"/>
      <c r="F10" s="156"/>
      <c r="G10" s="165"/>
      <c r="H10" s="165">
        <f t="shared" si="1"/>
        <v>0</v>
      </c>
      <c r="I10" s="165">
        <f>SUM(B10,E10)*0.065</f>
        <v>0</v>
      </c>
      <c r="J10" s="165">
        <f>SUM('经费汇总表'!B12*5*12)</f>
        <v>0</v>
      </c>
      <c r="K10" s="165"/>
      <c r="L10" s="165">
        <f t="shared" si="2"/>
        <v>0</v>
      </c>
      <c r="M10" s="165">
        <f t="shared" si="3"/>
        <v>0</v>
      </c>
      <c r="N10" s="167"/>
    </row>
    <row r="11" spans="1:14" ht="19.5" customHeight="1">
      <c r="A11" s="158"/>
      <c r="B11" s="156">
        <f>SUM('经费汇总表'!C13)*12</f>
        <v>0</v>
      </c>
      <c r="C11" s="156"/>
      <c r="D11" s="156"/>
      <c r="E11" s="156"/>
      <c r="F11" s="156"/>
      <c r="G11" s="165"/>
      <c r="H11" s="165">
        <f t="shared" si="1"/>
        <v>0</v>
      </c>
      <c r="I11" s="165">
        <f>SUM(B11,E11)*0.065</f>
        <v>0</v>
      </c>
      <c r="J11" s="165">
        <f>SUM('经费汇总表'!B13*5*12)</f>
        <v>0</v>
      </c>
      <c r="K11" s="165"/>
      <c r="L11" s="165">
        <f t="shared" si="2"/>
        <v>0</v>
      </c>
      <c r="M11" s="165">
        <f t="shared" si="3"/>
        <v>0</v>
      </c>
      <c r="N11" s="167"/>
    </row>
    <row r="12" spans="1:14" ht="19.5" customHeight="1">
      <c r="A12" s="158"/>
      <c r="B12" s="156">
        <f>SUM('经费汇总表'!C14)*12</f>
        <v>0</v>
      </c>
      <c r="C12" s="156"/>
      <c r="D12" s="156"/>
      <c r="E12" s="156"/>
      <c r="F12" s="156"/>
      <c r="G12" s="165"/>
      <c r="H12" s="165">
        <f t="shared" si="1"/>
        <v>0</v>
      </c>
      <c r="I12" s="165">
        <f aca="true" t="shared" si="4" ref="I12:I17">SUM(B12,E12)*0.06</f>
        <v>0</v>
      </c>
      <c r="J12" s="165">
        <f>SUM('经费汇总表'!B14*5*12)</f>
        <v>0</v>
      </c>
      <c r="K12" s="165"/>
      <c r="L12" s="165">
        <f t="shared" si="2"/>
        <v>0</v>
      </c>
      <c r="M12" s="165">
        <f t="shared" si="3"/>
        <v>0</v>
      </c>
      <c r="N12" s="167"/>
    </row>
    <row r="13" spans="1:14" ht="19.5" customHeight="1">
      <c r="A13" s="159"/>
      <c r="B13" s="160">
        <f>SUM('经费汇总表'!C18)*12</f>
        <v>0</v>
      </c>
      <c r="C13" s="160"/>
      <c r="D13" s="160"/>
      <c r="E13" s="160"/>
      <c r="F13" s="160"/>
      <c r="G13" s="166"/>
      <c r="H13" s="166">
        <f t="shared" si="1"/>
        <v>0</v>
      </c>
      <c r="I13" s="166">
        <f t="shared" si="4"/>
        <v>0</v>
      </c>
      <c r="J13" s="166">
        <f>SUM('经费汇总表'!B17*5*12)</f>
        <v>0</v>
      </c>
      <c r="K13" s="166"/>
      <c r="L13" s="166">
        <f t="shared" si="2"/>
        <v>0</v>
      </c>
      <c r="M13" s="166">
        <f t="shared" si="3"/>
        <v>0</v>
      </c>
      <c r="N13" s="107"/>
    </row>
    <row r="14" spans="1:14" ht="19.5" customHeight="1">
      <c r="A14" s="159"/>
      <c r="B14" s="160">
        <f>SUM('经费汇总表'!C19)*12</f>
        <v>0</v>
      </c>
      <c r="C14" s="160"/>
      <c r="D14" s="160"/>
      <c r="E14" s="160"/>
      <c r="F14" s="160"/>
      <c r="G14" s="166"/>
      <c r="H14" s="166">
        <f t="shared" si="1"/>
        <v>0</v>
      </c>
      <c r="I14" s="166">
        <f t="shared" si="4"/>
        <v>0</v>
      </c>
      <c r="J14" s="166">
        <f>SUM('经费汇总表'!B18*5*12)</f>
        <v>0</v>
      </c>
      <c r="K14" s="166"/>
      <c r="L14" s="166">
        <f t="shared" si="2"/>
        <v>0</v>
      </c>
      <c r="M14" s="166">
        <f t="shared" si="3"/>
        <v>0</v>
      </c>
      <c r="N14" s="107"/>
    </row>
    <row r="15" spans="1:14" ht="19.5" customHeight="1">
      <c r="A15" s="159"/>
      <c r="B15" s="160">
        <f>SUM('经费汇总表'!C20)*12</f>
        <v>0</v>
      </c>
      <c r="C15" s="160"/>
      <c r="D15" s="160"/>
      <c r="E15" s="160"/>
      <c r="F15" s="160"/>
      <c r="G15" s="166"/>
      <c r="H15" s="166">
        <f t="shared" si="1"/>
        <v>0</v>
      </c>
      <c r="I15" s="166">
        <f t="shared" si="4"/>
        <v>0</v>
      </c>
      <c r="J15" s="166">
        <f>SUM('经费汇总表'!B19*5*12)</f>
        <v>0</v>
      </c>
      <c r="K15" s="166"/>
      <c r="L15" s="166">
        <f t="shared" si="2"/>
        <v>0</v>
      </c>
      <c r="M15" s="166">
        <f t="shared" si="3"/>
        <v>0</v>
      </c>
      <c r="N15" s="107"/>
    </row>
    <row r="16" spans="1:14" ht="19.5" customHeight="1">
      <c r="A16" s="159"/>
      <c r="B16" s="160">
        <f>SUM('经费汇总表'!C21)*12</f>
        <v>0</v>
      </c>
      <c r="C16" s="160"/>
      <c r="D16" s="160"/>
      <c r="E16" s="160"/>
      <c r="F16" s="160"/>
      <c r="G16" s="166"/>
      <c r="H16" s="166">
        <f t="shared" si="1"/>
        <v>0</v>
      </c>
      <c r="I16" s="166">
        <f t="shared" si="4"/>
        <v>0</v>
      </c>
      <c r="J16" s="166">
        <f>SUM('经费汇总表'!B20*5*12)</f>
        <v>0</v>
      </c>
      <c r="K16" s="166"/>
      <c r="L16" s="166">
        <f t="shared" si="2"/>
        <v>0</v>
      </c>
      <c r="M16" s="166">
        <f t="shared" si="3"/>
        <v>0</v>
      </c>
      <c r="N16" s="107"/>
    </row>
    <row r="17" spans="1:21" ht="19.5" customHeight="1">
      <c r="A17" s="159"/>
      <c r="B17" s="160">
        <f>SUM('经费汇总表'!C22)*12</f>
        <v>0</v>
      </c>
      <c r="C17" s="160"/>
      <c r="D17" s="160"/>
      <c r="E17" s="160"/>
      <c r="F17" s="160"/>
      <c r="G17" s="166"/>
      <c r="H17" s="166">
        <f t="shared" si="1"/>
        <v>0</v>
      </c>
      <c r="I17" s="166">
        <f t="shared" si="4"/>
        <v>0</v>
      </c>
      <c r="J17" s="166">
        <f>SUM('经费汇总表'!B21*5*12)</f>
        <v>0</v>
      </c>
      <c r="K17" s="166"/>
      <c r="L17" s="166">
        <f t="shared" si="2"/>
        <v>0</v>
      </c>
      <c r="M17" s="166">
        <f t="shared" si="3"/>
        <v>0</v>
      </c>
      <c r="N17" s="107"/>
      <c r="O17" s="168"/>
      <c r="P17" s="168"/>
      <c r="Q17" s="168"/>
      <c r="R17" s="168"/>
      <c r="S17" s="168"/>
      <c r="T17" s="168"/>
      <c r="U17" s="168"/>
    </row>
    <row r="18" spans="1:21" s="152" customFormat="1" ht="18.75" customHeight="1">
      <c r="A18" s="161" t="s">
        <v>506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9"/>
      <c r="O18" s="169"/>
      <c r="P18" s="169"/>
      <c r="Q18" s="169"/>
      <c r="R18" s="169"/>
      <c r="S18" s="169"/>
      <c r="T18" s="169"/>
      <c r="U18" s="169"/>
    </row>
  </sheetData>
  <sheetProtection insertRows="0" selectLockedCells="1" selectUnlockedCells="1"/>
  <mergeCells count="16">
    <mergeCell ref="A1:M1"/>
    <mergeCell ref="B2:I2"/>
    <mergeCell ref="L2:M2"/>
    <mergeCell ref="C3:D3"/>
    <mergeCell ref="A18:M18"/>
    <mergeCell ref="A3:A4"/>
    <mergeCell ref="B3:B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1.06" right="0.47" top="0.98" bottom="0.52" header="0.5" footer="0.31"/>
  <pageSetup horizontalDpi="600" verticalDpi="600" orientation="landscape" paperSize="9" scale="94"/>
  <ignoredErrors>
    <ignoredError sqref="B5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11.125" style="0" customWidth="1"/>
    <col min="3" max="4" width="13.75390625" style="0" customWidth="1"/>
    <col min="5" max="5" width="15.25390625" style="0" customWidth="1"/>
    <col min="7" max="7" width="14.75390625" style="0" customWidth="1"/>
    <col min="8" max="8" width="16.375" style="0" customWidth="1"/>
    <col min="9" max="9" width="20.625" style="0" customWidth="1"/>
    <col min="11" max="11" width="11.125" style="0" customWidth="1"/>
  </cols>
  <sheetData>
    <row r="1" spans="1:9" ht="33" customHeight="1">
      <c r="A1" s="1" t="s">
        <v>507</v>
      </c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48" t="s">
        <v>508</v>
      </c>
      <c r="B2" s="148" t="s">
        <v>118</v>
      </c>
      <c r="C2" s="148" t="s">
        <v>509</v>
      </c>
      <c r="D2" s="148" t="s">
        <v>510</v>
      </c>
      <c r="E2" s="148" t="s">
        <v>511</v>
      </c>
      <c r="F2" s="148" t="s">
        <v>512</v>
      </c>
      <c r="G2" s="148" t="s">
        <v>513</v>
      </c>
      <c r="H2" s="148" t="s">
        <v>514</v>
      </c>
      <c r="I2" s="148" t="s">
        <v>515</v>
      </c>
    </row>
    <row r="3" spans="1:9" ht="21.75" customHeight="1">
      <c r="A3" s="148" t="s">
        <v>18</v>
      </c>
      <c r="B3" s="148">
        <f aca="true" t="shared" si="0" ref="B3:H3">SUM(B4:B19)</f>
        <v>80</v>
      </c>
      <c r="C3" s="148">
        <f t="shared" si="0"/>
        <v>0</v>
      </c>
      <c r="D3" s="148">
        <f t="shared" si="0"/>
        <v>3</v>
      </c>
      <c r="E3" s="148">
        <f t="shared" si="0"/>
        <v>1</v>
      </c>
      <c r="F3" s="148">
        <f t="shared" si="0"/>
        <v>76</v>
      </c>
      <c r="G3" s="148">
        <f t="shared" si="0"/>
        <v>-15</v>
      </c>
      <c r="H3" s="148">
        <f t="shared" si="0"/>
        <v>61</v>
      </c>
      <c r="I3" s="148"/>
    </row>
    <row r="4" spans="1:9" ht="28.5" customHeight="1">
      <c r="A4" s="148" t="s">
        <v>516</v>
      </c>
      <c r="B4" s="148">
        <v>27</v>
      </c>
      <c r="C4" s="148"/>
      <c r="D4" s="148"/>
      <c r="E4" s="148"/>
      <c r="F4" s="148">
        <f aca="true" t="shared" si="1" ref="F4:F12">B4+C4-D4-E4</f>
        <v>27</v>
      </c>
      <c r="G4" s="148">
        <v>13</v>
      </c>
      <c r="H4" s="149">
        <f aca="true" t="shared" si="2" ref="H4:H9">F4+G4</f>
        <v>40</v>
      </c>
      <c r="I4" s="92" t="s">
        <v>517</v>
      </c>
    </row>
    <row r="5" spans="1:13" ht="28.5" customHeight="1">
      <c r="A5" s="148" t="s">
        <v>154</v>
      </c>
      <c r="B5" s="148">
        <v>19</v>
      </c>
      <c r="C5" s="148"/>
      <c r="D5" s="148">
        <v>1</v>
      </c>
      <c r="E5" s="148"/>
      <c r="F5" s="148">
        <f t="shared" si="1"/>
        <v>18</v>
      </c>
      <c r="G5" s="148">
        <v>3</v>
      </c>
      <c r="H5" s="149">
        <f t="shared" si="2"/>
        <v>21</v>
      </c>
      <c r="I5" s="92" t="s">
        <v>518</v>
      </c>
      <c r="K5" t="s">
        <v>519</v>
      </c>
      <c r="L5" t="s">
        <v>520</v>
      </c>
      <c r="M5" t="s">
        <v>521</v>
      </c>
    </row>
    <row r="6" spans="1:9" ht="21.75" customHeight="1">
      <c r="A6" s="148" t="s">
        <v>522</v>
      </c>
      <c r="B6" s="148">
        <v>34</v>
      </c>
      <c r="C6" s="148"/>
      <c r="D6" s="148">
        <v>2</v>
      </c>
      <c r="E6" s="148">
        <v>1</v>
      </c>
      <c r="F6" s="148">
        <f t="shared" si="1"/>
        <v>31</v>
      </c>
      <c r="G6" s="148">
        <v>-31</v>
      </c>
      <c r="H6" s="149">
        <f t="shared" si="2"/>
        <v>0</v>
      </c>
      <c r="I6" s="148"/>
    </row>
    <row r="7" spans="1:9" ht="21.75" customHeight="1">
      <c r="A7" s="148"/>
      <c r="B7" s="148"/>
      <c r="C7" s="148"/>
      <c r="D7" s="148"/>
      <c r="E7" s="148"/>
      <c r="F7" s="148">
        <f t="shared" si="1"/>
        <v>0</v>
      </c>
      <c r="G7" s="148"/>
      <c r="H7" s="149">
        <f t="shared" si="2"/>
        <v>0</v>
      </c>
      <c r="I7" s="148"/>
    </row>
    <row r="8" spans="1:9" ht="21.75" customHeight="1">
      <c r="A8" s="148"/>
      <c r="B8" s="148"/>
      <c r="C8" s="148"/>
      <c r="D8" s="148"/>
      <c r="E8" s="148"/>
      <c r="F8" s="148">
        <f t="shared" si="1"/>
        <v>0</v>
      </c>
      <c r="G8" s="148"/>
      <c r="H8" s="149">
        <f t="shared" si="2"/>
        <v>0</v>
      </c>
      <c r="I8" s="148"/>
    </row>
    <row r="9" spans="1:9" ht="21.75" customHeight="1">
      <c r="A9" s="148"/>
      <c r="B9" s="148"/>
      <c r="C9" s="148"/>
      <c r="D9" s="148"/>
      <c r="E9" s="148"/>
      <c r="F9" s="148">
        <f t="shared" si="1"/>
        <v>0</v>
      </c>
      <c r="G9" s="148"/>
      <c r="H9" s="149">
        <f t="shared" si="2"/>
        <v>0</v>
      </c>
      <c r="I9" s="148"/>
    </row>
    <row r="10" spans="1:9" ht="21.75" customHeight="1">
      <c r="A10" s="148"/>
      <c r="B10" s="148"/>
      <c r="C10" s="148"/>
      <c r="D10" s="148"/>
      <c r="E10" s="148"/>
      <c r="F10" s="148">
        <f t="shared" si="1"/>
        <v>0</v>
      </c>
      <c r="G10" s="148"/>
      <c r="H10" s="149"/>
      <c r="I10" s="148"/>
    </row>
    <row r="11" spans="1:9" ht="21.75" customHeight="1">
      <c r="A11" s="148"/>
      <c r="B11" s="148"/>
      <c r="C11" s="148"/>
      <c r="D11" s="148"/>
      <c r="E11" s="148"/>
      <c r="F11" s="148">
        <f t="shared" si="1"/>
        <v>0</v>
      </c>
      <c r="G11" s="148"/>
      <c r="H11" s="149"/>
      <c r="I11" s="148"/>
    </row>
    <row r="12" spans="1:9" ht="21.75" customHeight="1">
      <c r="A12" s="148"/>
      <c r="B12" s="148"/>
      <c r="C12" s="148"/>
      <c r="D12" s="148"/>
      <c r="E12" s="148"/>
      <c r="F12" s="148">
        <f t="shared" si="1"/>
        <v>0</v>
      </c>
      <c r="G12" s="148"/>
      <c r="H12" s="149"/>
      <c r="I12" s="148"/>
    </row>
    <row r="13" spans="1:9" ht="21.75" customHeight="1">
      <c r="A13" s="148"/>
      <c r="B13" s="148"/>
      <c r="C13" s="148"/>
      <c r="D13" s="148"/>
      <c r="E13" s="148"/>
      <c r="F13" s="148"/>
      <c r="G13" s="148"/>
      <c r="H13" s="149"/>
      <c r="I13" s="148"/>
    </row>
    <row r="14" spans="1:9" ht="21.75" customHeight="1">
      <c r="A14" s="148"/>
      <c r="B14" s="148"/>
      <c r="C14" s="148"/>
      <c r="D14" s="148"/>
      <c r="E14" s="148"/>
      <c r="F14" s="148"/>
      <c r="G14" s="148"/>
      <c r="H14" s="149"/>
      <c r="I14" s="148"/>
    </row>
    <row r="15" spans="1:9" ht="21.75" customHeight="1">
      <c r="A15" s="148"/>
      <c r="B15" s="148"/>
      <c r="C15" s="148"/>
      <c r="D15" s="148"/>
      <c r="E15" s="148"/>
      <c r="F15" s="148"/>
      <c r="G15" s="148"/>
      <c r="H15" s="149"/>
      <c r="I15" s="148"/>
    </row>
    <row r="16" spans="1:9" ht="21.75" customHeight="1">
      <c r="A16" s="148"/>
      <c r="B16" s="148"/>
      <c r="C16" s="148"/>
      <c r="D16" s="148"/>
      <c r="E16" s="148"/>
      <c r="F16" s="148"/>
      <c r="G16" s="148"/>
      <c r="H16" s="149"/>
      <c r="I16" s="148"/>
    </row>
    <row r="17" spans="1:9" ht="21.75" customHeight="1">
      <c r="A17" s="148"/>
      <c r="B17" s="148"/>
      <c r="C17" s="148"/>
      <c r="D17" s="148"/>
      <c r="E17" s="148"/>
      <c r="F17" s="148"/>
      <c r="G17" s="148"/>
      <c r="H17" s="149"/>
      <c r="I17" s="148"/>
    </row>
    <row r="18" spans="1:9" ht="21.75" customHeight="1">
      <c r="A18" s="148"/>
      <c r="B18" s="148"/>
      <c r="C18" s="148"/>
      <c r="D18" s="148"/>
      <c r="E18" s="148"/>
      <c r="F18" s="148"/>
      <c r="G18" s="148"/>
      <c r="H18" s="149"/>
      <c r="I18" s="148"/>
    </row>
    <row r="19" spans="1:9" ht="21.75" customHeight="1">
      <c r="A19" s="117"/>
      <c r="B19" s="117"/>
      <c r="C19" s="117"/>
      <c r="D19" s="117"/>
      <c r="E19" s="117"/>
      <c r="F19" s="117"/>
      <c r="G19" s="117"/>
      <c r="H19" s="150"/>
      <c r="I19" s="117"/>
    </row>
  </sheetData>
  <sheetProtection/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A1" sqref="A1:IV65536"/>
    </sheetView>
  </sheetViews>
  <sheetFormatPr defaultColWidth="9.00390625" defaultRowHeight="14.25"/>
  <cols>
    <col min="1" max="1" width="27.75390625" style="0" customWidth="1"/>
    <col min="2" max="2" width="27.00390625" style="0" customWidth="1"/>
    <col min="3" max="3" width="29.00390625" style="0" customWidth="1"/>
    <col min="4" max="4" width="31.75390625" style="0" customWidth="1"/>
  </cols>
  <sheetData>
    <row r="1" spans="1:4" ht="37.5" customHeight="1">
      <c r="A1" s="1" t="s">
        <v>523</v>
      </c>
      <c r="B1" s="1"/>
      <c r="C1" s="1"/>
      <c r="D1" s="1"/>
    </row>
    <row r="2" spans="1:4" ht="25.5" customHeight="1">
      <c r="A2" t="s">
        <v>524</v>
      </c>
      <c r="D2" s="109" t="s">
        <v>158</v>
      </c>
    </row>
    <row r="3" spans="1:4" ht="31.5" customHeight="1">
      <c r="A3" s="4" t="s">
        <v>525</v>
      </c>
      <c r="B3" s="4" t="s">
        <v>526</v>
      </c>
      <c r="C3" s="4" t="s">
        <v>527</v>
      </c>
      <c r="D3" s="4" t="s">
        <v>528</v>
      </c>
    </row>
    <row r="4" spans="1:4" ht="15.75">
      <c r="A4" s="130" t="s">
        <v>529</v>
      </c>
      <c r="B4" s="131">
        <v>1254</v>
      </c>
      <c r="C4" s="132">
        <v>15048</v>
      </c>
      <c r="D4" s="107"/>
    </row>
    <row r="5" spans="1:4" ht="15.75">
      <c r="A5" s="133" t="s">
        <v>530</v>
      </c>
      <c r="B5" s="134">
        <v>1254</v>
      </c>
      <c r="C5" s="135">
        <v>15048</v>
      </c>
      <c r="D5" s="107"/>
    </row>
    <row r="6" spans="1:4" ht="15.75">
      <c r="A6" s="130" t="s">
        <v>531</v>
      </c>
      <c r="B6" s="131">
        <v>1254</v>
      </c>
      <c r="C6" s="132">
        <v>15048</v>
      </c>
      <c r="D6" s="107"/>
    </row>
    <row r="7" spans="1:4" ht="15.75">
      <c r="A7" s="130" t="s">
        <v>532</v>
      </c>
      <c r="B7" s="136" t="s">
        <v>533</v>
      </c>
      <c r="C7" s="132">
        <v>6528</v>
      </c>
      <c r="D7" s="107"/>
    </row>
    <row r="8" spans="1:4" ht="15.75">
      <c r="A8" s="137" t="s">
        <v>534</v>
      </c>
      <c r="B8" s="136" t="s">
        <v>533</v>
      </c>
      <c r="C8" s="132">
        <v>6528</v>
      </c>
      <c r="D8" s="107"/>
    </row>
    <row r="9" spans="1:4" ht="15.75">
      <c r="A9" s="138" t="s">
        <v>535</v>
      </c>
      <c r="B9" s="136" t="s">
        <v>533</v>
      </c>
      <c r="C9" s="132">
        <v>6528</v>
      </c>
      <c r="D9" s="107"/>
    </row>
    <row r="10" spans="1:4" ht="15.75">
      <c r="A10" s="137" t="s">
        <v>536</v>
      </c>
      <c r="B10" s="136" t="s">
        <v>533</v>
      </c>
      <c r="C10" s="132">
        <v>6528</v>
      </c>
      <c r="D10" s="107"/>
    </row>
    <row r="11" spans="1:4" ht="15.75">
      <c r="A11" s="138" t="s">
        <v>537</v>
      </c>
      <c r="B11" s="136" t="s">
        <v>533</v>
      </c>
      <c r="C11" s="132">
        <v>6528</v>
      </c>
      <c r="D11" s="107"/>
    </row>
    <row r="12" spans="1:4" ht="15.75">
      <c r="A12" s="130" t="s">
        <v>538</v>
      </c>
      <c r="B12" s="136" t="s">
        <v>533</v>
      </c>
      <c r="C12" s="132">
        <v>6528</v>
      </c>
      <c r="D12" s="107"/>
    </row>
    <row r="13" spans="1:4" ht="15.75">
      <c r="A13" s="130" t="s">
        <v>539</v>
      </c>
      <c r="B13" s="136" t="s">
        <v>533</v>
      </c>
      <c r="C13" s="132">
        <v>6528</v>
      </c>
      <c r="D13" s="107"/>
    </row>
    <row r="14" spans="1:4" ht="15.75">
      <c r="A14" s="130" t="s">
        <v>540</v>
      </c>
      <c r="B14" s="136" t="s">
        <v>533</v>
      </c>
      <c r="C14" s="132">
        <v>6528</v>
      </c>
      <c r="D14" s="107"/>
    </row>
    <row r="15" spans="1:4" ht="15.75">
      <c r="A15" s="130" t="s">
        <v>541</v>
      </c>
      <c r="B15" s="136" t="s">
        <v>533</v>
      </c>
      <c r="C15" s="132">
        <v>6528</v>
      </c>
      <c r="D15" s="107"/>
    </row>
    <row r="16" spans="1:4" ht="15.75">
      <c r="A16" s="130" t="s">
        <v>542</v>
      </c>
      <c r="B16" s="136" t="s">
        <v>533</v>
      </c>
      <c r="C16" s="132">
        <v>6528</v>
      </c>
      <c r="D16" s="107"/>
    </row>
    <row r="17" spans="1:4" ht="15.75">
      <c r="A17" s="137" t="s">
        <v>543</v>
      </c>
      <c r="B17" s="136" t="s">
        <v>533</v>
      </c>
      <c r="C17" s="132">
        <v>6528</v>
      </c>
      <c r="D17" s="107"/>
    </row>
    <row r="18" spans="1:4" ht="15.75">
      <c r="A18" s="130" t="s">
        <v>544</v>
      </c>
      <c r="B18" s="136" t="s">
        <v>533</v>
      </c>
      <c r="C18" s="132">
        <v>6528</v>
      </c>
      <c r="D18" s="107"/>
    </row>
    <row r="19" spans="1:4" ht="15.75">
      <c r="A19" s="130" t="s">
        <v>545</v>
      </c>
      <c r="B19" s="136" t="s">
        <v>533</v>
      </c>
      <c r="C19" s="132">
        <v>6528</v>
      </c>
      <c r="D19" s="107"/>
    </row>
    <row r="20" spans="1:4" ht="15.75">
      <c r="A20" s="130" t="s">
        <v>546</v>
      </c>
      <c r="B20" s="136" t="s">
        <v>533</v>
      </c>
      <c r="C20" s="132">
        <v>6528</v>
      </c>
      <c r="D20" s="107"/>
    </row>
    <row r="21" spans="1:4" ht="15.75">
      <c r="A21" s="137" t="s">
        <v>547</v>
      </c>
      <c r="B21" s="136" t="s">
        <v>533</v>
      </c>
      <c r="C21" s="132">
        <v>6528</v>
      </c>
      <c r="D21" s="107"/>
    </row>
    <row r="22" spans="1:4" ht="15.75">
      <c r="A22" s="130" t="s">
        <v>548</v>
      </c>
      <c r="B22" s="136" t="s">
        <v>533</v>
      </c>
      <c r="C22" s="132">
        <v>6528</v>
      </c>
      <c r="D22" s="107"/>
    </row>
    <row r="23" spans="1:4" ht="15.75">
      <c r="A23" s="137" t="s">
        <v>549</v>
      </c>
      <c r="B23" s="136" t="s">
        <v>533</v>
      </c>
      <c r="C23" s="132">
        <v>6528</v>
      </c>
      <c r="D23" s="107"/>
    </row>
    <row r="24" spans="1:4" ht="15.75">
      <c r="A24" s="139" t="s">
        <v>550</v>
      </c>
      <c r="B24" s="136" t="s">
        <v>533</v>
      </c>
      <c r="C24" s="140">
        <v>6528</v>
      </c>
      <c r="D24" s="107"/>
    </row>
    <row r="25" spans="1:4" ht="15.75">
      <c r="A25" s="137" t="s">
        <v>551</v>
      </c>
      <c r="B25" s="136" t="s">
        <v>533</v>
      </c>
      <c r="C25" s="132">
        <v>6528</v>
      </c>
      <c r="D25" s="107"/>
    </row>
    <row r="26" spans="1:4" ht="15.75">
      <c r="A26" s="131" t="s">
        <v>552</v>
      </c>
      <c r="B26" s="136" t="s">
        <v>533</v>
      </c>
      <c r="C26" s="132">
        <v>6528</v>
      </c>
      <c r="D26" s="107"/>
    </row>
    <row r="27" spans="1:4" ht="15.75">
      <c r="A27" s="130" t="s">
        <v>553</v>
      </c>
      <c r="B27" s="136" t="s">
        <v>533</v>
      </c>
      <c r="C27" s="132">
        <v>6528</v>
      </c>
      <c r="D27" s="107"/>
    </row>
    <row r="28" spans="1:4" ht="15.75">
      <c r="A28" s="130" t="s">
        <v>554</v>
      </c>
      <c r="B28" s="136" t="s">
        <v>533</v>
      </c>
      <c r="C28" s="132">
        <v>6528</v>
      </c>
      <c r="D28" s="107"/>
    </row>
    <row r="29" spans="1:4" ht="15.75">
      <c r="A29" s="130" t="s">
        <v>555</v>
      </c>
      <c r="B29" s="136" t="s">
        <v>533</v>
      </c>
      <c r="C29" s="132">
        <v>6528</v>
      </c>
      <c r="D29" s="107"/>
    </row>
    <row r="30" spans="1:4" ht="15.75">
      <c r="A30" s="130" t="s">
        <v>556</v>
      </c>
      <c r="B30" s="136" t="s">
        <v>533</v>
      </c>
      <c r="C30" s="132">
        <v>6528</v>
      </c>
      <c r="D30" s="107"/>
    </row>
    <row r="31" spans="1:4" ht="15.75">
      <c r="A31" s="130" t="s">
        <v>557</v>
      </c>
      <c r="B31" s="136" t="s">
        <v>533</v>
      </c>
      <c r="C31" s="132">
        <v>6528</v>
      </c>
      <c r="D31" s="107"/>
    </row>
    <row r="32" spans="1:4" ht="15.75">
      <c r="A32" s="130" t="s">
        <v>558</v>
      </c>
      <c r="B32" s="136" t="s">
        <v>533</v>
      </c>
      <c r="C32" s="132">
        <v>6528</v>
      </c>
      <c r="D32" s="107"/>
    </row>
    <row r="33" spans="1:4" ht="15.75">
      <c r="A33" s="130" t="s">
        <v>559</v>
      </c>
      <c r="B33" s="136" t="s">
        <v>533</v>
      </c>
      <c r="C33" s="132">
        <v>6528</v>
      </c>
      <c r="D33" s="107"/>
    </row>
    <row r="34" spans="1:4" ht="15.75">
      <c r="A34" s="138" t="s">
        <v>560</v>
      </c>
      <c r="B34" s="136" t="s">
        <v>533</v>
      </c>
      <c r="C34" s="132">
        <v>6528</v>
      </c>
      <c r="D34" s="107"/>
    </row>
    <row r="35" spans="1:4" ht="15.75">
      <c r="A35" s="130" t="s">
        <v>561</v>
      </c>
      <c r="B35" s="136" t="s">
        <v>533</v>
      </c>
      <c r="C35" s="132">
        <v>6528</v>
      </c>
      <c r="D35" s="107"/>
    </row>
    <row r="36" spans="1:4" ht="15.75">
      <c r="A36" s="130" t="s">
        <v>562</v>
      </c>
      <c r="B36" s="136" t="s">
        <v>533</v>
      </c>
      <c r="C36" s="132">
        <v>6528</v>
      </c>
      <c r="D36" s="107"/>
    </row>
    <row r="37" spans="1:4" ht="15.75">
      <c r="A37" s="130" t="s">
        <v>563</v>
      </c>
      <c r="B37" s="136" t="s">
        <v>533</v>
      </c>
      <c r="C37" s="132">
        <v>6528</v>
      </c>
      <c r="D37" s="107"/>
    </row>
    <row r="38" spans="1:4" ht="15.75">
      <c r="A38" s="130" t="s">
        <v>564</v>
      </c>
      <c r="B38" s="136" t="s">
        <v>533</v>
      </c>
      <c r="C38" s="132">
        <v>6528</v>
      </c>
      <c r="D38" s="107"/>
    </row>
    <row r="39" spans="1:4" ht="15.75">
      <c r="A39" s="130" t="s">
        <v>565</v>
      </c>
      <c r="B39" s="136" t="s">
        <v>533</v>
      </c>
      <c r="C39" s="132">
        <v>6528</v>
      </c>
      <c r="D39" s="107"/>
    </row>
    <row r="40" spans="1:4" ht="15.75">
      <c r="A40" s="130" t="s">
        <v>566</v>
      </c>
      <c r="B40" s="136" t="s">
        <v>533</v>
      </c>
      <c r="C40" s="132">
        <v>6528</v>
      </c>
      <c r="D40" s="107"/>
    </row>
    <row r="41" spans="1:4" ht="15.75">
      <c r="A41" s="130" t="s">
        <v>567</v>
      </c>
      <c r="B41" s="136" t="s">
        <v>533</v>
      </c>
      <c r="C41" s="132">
        <v>6528</v>
      </c>
      <c r="D41" s="107"/>
    </row>
    <row r="42" spans="1:4" ht="15.75">
      <c r="A42" s="138" t="s">
        <v>568</v>
      </c>
      <c r="B42" s="136" t="s">
        <v>533</v>
      </c>
      <c r="C42" s="132">
        <v>6528</v>
      </c>
      <c r="D42" s="107"/>
    </row>
    <row r="43" spans="1:4" ht="15.75">
      <c r="A43" s="130" t="s">
        <v>569</v>
      </c>
      <c r="B43" s="136" t="s">
        <v>533</v>
      </c>
      <c r="C43" s="132">
        <v>6528</v>
      </c>
      <c r="D43" s="107"/>
    </row>
    <row r="44" spans="1:4" ht="15.75">
      <c r="A44" s="130" t="s">
        <v>570</v>
      </c>
      <c r="B44" s="136" t="s">
        <v>533</v>
      </c>
      <c r="C44" s="132">
        <v>6528</v>
      </c>
      <c r="D44" s="107"/>
    </row>
    <row r="45" spans="1:4" ht="15.75">
      <c r="A45" s="130" t="s">
        <v>571</v>
      </c>
      <c r="B45" s="136" t="s">
        <v>533</v>
      </c>
      <c r="C45" s="132">
        <v>6528</v>
      </c>
      <c r="D45" s="107"/>
    </row>
    <row r="46" spans="1:4" ht="15.75">
      <c r="A46" s="130" t="s">
        <v>572</v>
      </c>
      <c r="B46" s="136" t="s">
        <v>533</v>
      </c>
      <c r="C46" s="132">
        <v>6528</v>
      </c>
      <c r="D46" s="107"/>
    </row>
    <row r="47" spans="1:4" ht="15.75">
      <c r="A47" s="137" t="s">
        <v>573</v>
      </c>
      <c r="B47" s="136" t="s">
        <v>533</v>
      </c>
      <c r="C47" s="132">
        <v>6528</v>
      </c>
      <c r="D47" s="107"/>
    </row>
    <row r="48" spans="1:4" ht="15.75">
      <c r="A48" s="130" t="s">
        <v>574</v>
      </c>
      <c r="B48" s="136" t="s">
        <v>533</v>
      </c>
      <c r="C48" s="132">
        <v>6528</v>
      </c>
      <c r="D48" s="107"/>
    </row>
    <row r="49" spans="1:4" ht="15.75">
      <c r="A49" s="138" t="s">
        <v>575</v>
      </c>
      <c r="B49" s="136" t="s">
        <v>533</v>
      </c>
      <c r="C49" s="132">
        <v>6528</v>
      </c>
      <c r="D49" s="107"/>
    </row>
    <row r="50" spans="1:4" ht="15.75">
      <c r="A50" s="130" t="s">
        <v>576</v>
      </c>
      <c r="B50" s="136" t="s">
        <v>533</v>
      </c>
      <c r="C50" s="132">
        <v>6528</v>
      </c>
      <c r="D50" s="107"/>
    </row>
    <row r="51" spans="1:4" ht="15.75">
      <c r="A51" s="130" t="s">
        <v>577</v>
      </c>
      <c r="B51" s="136" t="s">
        <v>533</v>
      </c>
      <c r="C51" s="132">
        <v>6528</v>
      </c>
      <c r="D51" s="107"/>
    </row>
    <row r="52" spans="1:4" ht="15.75">
      <c r="A52" s="130" t="s">
        <v>578</v>
      </c>
      <c r="B52" s="136" t="s">
        <v>533</v>
      </c>
      <c r="C52" s="132">
        <v>6528</v>
      </c>
      <c r="D52" s="107"/>
    </row>
    <row r="53" spans="1:4" ht="15.75">
      <c r="A53" s="141" t="s">
        <v>579</v>
      </c>
      <c r="B53" s="141">
        <v>544</v>
      </c>
      <c r="C53" s="141">
        <v>6528</v>
      </c>
      <c r="D53" s="107"/>
    </row>
    <row r="54" spans="1:4" ht="15.75">
      <c r="A54" s="141" t="s">
        <v>580</v>
      </c>
      <c r="B54" s="141">
        <v>544</v>
      </c>
      <c r="C54" s="141">
        <v>6528</v>
      </c>
      <c r="D54" s="107"/>
    </row>
    <row r="55" spans="1:4" ht="15.75">
      <c r="A55" s="141" t="s">
        <v>581</v>
      </c>
      <c r="B55" s="141">
        <v>544</v>
      </c>
      <c r="C55" s="141">
        <v>6528</v>
      </c>
      <c r="D55" s="107"/>
    </row>
    <row r="56" spans="1:4" ht="15.75">
      <c r="A56" s="141" t="s">
        <v>582</v>
      </c>
      <c r="B56" s="141">
        <v>544</v>
      </c>
      <c r="C56" s="141">
        <v>6528</v>
      </c>
      <c r="D56" s="107"/>
    </row>
    <row r="57" spans="1:4" ht="15.75">
      <c r="A57" s="141" t="s">
        <v>583</v>
      </c>
      <c r="B57" s="141">
        <v>544</v>
      </c>
      <c r="C57" s="141">
        <v>6528</v>
      </c>
      <c r="D57" s="107"/>
    </row>
    <row r="58" spans="1:4" ht="15.75">
      <c r="A58" s="141" t="s">
        <v>584</v>
      </c>
      <c r="B58" s="141">
        <v>544</v>
      </c>
      <c r="C58" s="141">
        <v>6528</v>
      </c>
      <c r="D58" s="107"/>
    </row>
    <row r="59" spans="1:4" ht="15.75">
      <c r="A59" s="141" t="s">
        <v>585</v>
      </c>
      <c r="B59" s="141">
        <v>544</v>
      </c>
      <c r="C59" s="141">
        <v>6528</v>
      </c>
      <c r="D59" s="107"/>
    </row>
    <row r="60" spans="1:4" ht="15.75">
      <c r="A60" s="141" t="s">
        <v>586</v>
      </c>
      <c r="B60" s="141">
        <v>544</v>
      </c>
      <c r="C60" s="141">
        <v>6528</v>
      </c>
      <c r="D60" s="107"/>
    </row>
    <row r="61" spans="1:4" ht="15.75">
      <c r="A61" s="141" t="s">
        <v>587</v>
      </c>
      <c r="B61" s="141">
        <v>544</v>
      </c>
      <c r="C61" s="141">
        <v>6528</v>
      </c>
      <c r="D61" s="107"/>
    </row>
    <row r="62" spans="1:4" ht="15.75">
      <c r="A62" s="141" t="s">
        <v>588</v>
      </c>
      <c r="B62" s="141">
        <v>544</v>
      </c>
      <c r="C62" s="141">
        <v>6528</v>
      </c>
      <c r="D62" s="107"/>
    </row>
    <row r="63" spans="1:4" ht="15.75">
      <c r="A63" s="141" t="s">
        <v>589</v>
      </c>
      <c r="B63" s="141">
        <v>544</v>
      </c>
      <c r="C63" s="141">
        <v>6528</v>
      </c>
      <c r="D63" s="107"/>
    </row>
    <row r="64" spans="1:4" ht="15.75">
      <c r="A64" s="141" t="s">
        <v>590</v>
      </c>
      <c r="B64" s="141">
        <v>544</v>
      </c>
      <c r="C64" s="141">
        <v>6528</v>
      </c>
      <c r="D64" s="107"/>
    </row>
    <row r="65" spans="1:4" ht="15.75">
      <c r="A65" s="141" t="s">
        <v>591</v>
      </c>
      <c r="B65" s="141">
        <v>544</v>
      </c>
      <c r="C65" s="141">
        <v>6528</v>
      </c>
      <c r="D65" s="107"/>
    </row>
    <row r="66" spans="1:4" ht="15.75">
      <c r="A66" s="141" t="s">
        <v>592</v>
      </c>
      <c r="B66" s="141">
        <v>544</v>
      </c>
      <c r="C66" s="141">
        <v>6528</v>
      </c>
      <c r="D66" s="107"/>
    </row>
    <row r="67" spans="1:4" ht="15.75">
      <c r="A67" s="141" t="s">
        <v>593</v>
      </c>
      <c r="B67" s="141">
        <v>544</v>
      </c>
      <c r="C67" s="141">
        <v>6528</v>
      </c>
      <c r="D67" s="107"/>
    </row>
    <row r="68" spans="1:4" ht="15.75">
      <c r="A68" s="141" t="s">
        <v>594</v>
      </c>
      <c r="B68" s="141">
        <v>544</v>
      </c>
      <c r="C68" s="141">
        <v>6528</v>
      </c>
      <c r="D68" s="107"/>
    </row>
    <row r="69" spans="1:4" ht="15.75">
      <c r="A69" s="141" t="s">
        <v>595</v>
      </c>
      <c r="B69" s="141">
        <v>544</v>
      </c>
      <c r="C69" s="141">
        <v>6528</v>
      </c>
      <c r="D69" s="107"/>
    </row>
    <row r="70" spans="1:4" ht="15.75">
      <c r="A70" s="141" t="s">
        <v>596</v>
      </c>
      <c r="B70" s="141">
        <v>544</v>
      </c>
      <c r="C70" s="141">
        <v>6528</v>
      </c>
      <c r="D70" s="107"/>
    </row>
    <row r="71" spans="1:4" ht="15.75">
      <c r="A71" s="141" t="s">
        <v>597</v>
      </c>
      <c r="B71" s="141">
        <v>544</v>
      </c>
      <c r="C71" s="141">
        <v>6528</v>
      </c>
      <c r="D71" s="107"/>
    </row>
    <row r="72" spans="1:4" ht="15.75">
      <c r="A72" s="141" t="s">
        <v>598</v>
      </c>
      <c r="B72" s="141">
        <v>544</v>
      </c>
      <c r="C72" s="141">
        <v>6528</v>
      </c>
      <c r="D72" s="107"/>
    </row>
    <row r="73" spans="1:4" ht="15.75">
      <c r="A73" s="141" t="s">
        <v>599</v>
      </c>
      <c r="B73" s="141">
        <v>544</v>
      </c>
      <c r="C73" s="141">
        <v>6528</v>
      </c>
      <c r="D73" s="107"/>
    </row>
    <row r="74" spans="1:4" ht="15.75">
      <c r="A74" s="142" t="s">
        <v>600</v>
      </c>
      <c r="B74" s="141">
        <v>544</v>
      </c>
      <c r="C74" s="141">
        <v>6528</v>
      </c>
      <c r="D74" s="107"/>
    </row>
    <row r="75" spans="1:4" ht="15.75">
      <c r="A75" s="141" t="s">
        <v>601</v>
      </c>
      <c r="B75" s="141">
        <v>544</v>
      </c>
      <c r="C75" s="141">
        <v>6528</v>
      </c>
      <c r="D75" s="107"/>
    </row>
    <row r="76" spans="1:4" ht="15.75">
      <c r="A76" s="141" t="s">
        <v>602</v>
      </c>
      <c r="B76" s="141">
        <v>544</v>
      </c>
      <c r="C76" s="141">
        <v>6528</v>
      </c>
      <c r="D76" s="107"/>
    </row>
    <row r="77" spans="1:4" ht="15.75">
      <c r="A77" s="141" t="s">
        <v>603</v>
      </c>
      <c r="B77" s="141">
        <v>544</v>
      </c>
      <c r="C77" s="141">
        <v>6528</v>
      </c>
      <c r="D77" s="107"/>
    </row>
    <row r="78" spans="1:4" ht="15.75">
      <c r="A78" s="141" t="s">
        <v>604</v>
      </c>
      <c r="B78" s="141">
        <v>544</v>
      </c>
      <c r="C78" s="141">
        <v>6528</v>
      </c>
      <c r="D78" s="107"/>
    </row>
    <row r="79" spans="1:4" ht="15.75">
      <c r="A79" s="141" t="s">
        <v>605</v>
      </c>
      <c r="B79" s="141">
        <v>544</v>
      </c>
      <c r="C79" s="141">
        <v>6528</v>
      </c>
      <c r="D79" s="107"/>
    </row>
    <row r="80" spans="1:4" ht="15.75">
      <c r="A80" s="141" t="s">
        <v>606</v>
      </c>
      <c r="B80" s="141">
        <v>544</v>
      </c>
      <c r="C80" s="141">
        <v>6528</v>
      </c>
      <c r="D80" s="107"/>
    </row>
    <row r="81" spans="1:4" ht="15.75">
      <c r="A81" s="143"/>
      <c r="B81" s="144"/>
      <c r="C81" s="145"/>
      <c r="D81" s="107"/>
    </row>
    <row r="82" spans="1:4" ht="15.75">
      <c r="A82" s="143"/>
      <c r="B82" s="144"/>
      <c r="C82" s="145"/>
      <c r="D82" s="107"/>
    </row>
    <row r="83" spans="1:4" ht="15.75">
      <c r="A83" s="107"/>
      <c r="B83" s="107"/>
      <c r="C83" s="107"/>
      <c r="D83" s="107"/>
    </row>
    <row r="84" spans="1:4" ht="15.75">
      <c r="A84" s="146" t="s">
        <v>18</v>
      </c>
      <c r="B84" s="147"/>
      <c r="C84" s="107">
        <f>SUM(C4:C83)</f>
        <v>528216</v>
      </c>
      <c r="D84" s="107"/>
    </row>
    <row r="85" spans="1:4" ht="15.75">
      <c r="A85" s="125" t="s">
        <v>75</v>
      </c>
      <c r="B85" s="125"/>
      <c r="C85" s="125"/>
      <c r="D85" s="125"/>
    </row>
  </sheetData>
  <sheetProtection/>
  <mergeCells count="3">
    <mergeCell ref="A1:D1"/>
    <mergeCell ref="A84:B84"/>
    <mergeCell ref="A85:D85"/>
  </mergeCells>
  <printOptions/>
  <pageMargins left="1.09" right="0.57" top="1.08" bottom="0.52" header="0.5" footer="0.3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3" sqref="D3:D4"/>
    </sheetView>
  </sheetViews>
  <sheetFormatPr defaultColWidth="9.00390625" defaultRowHeight="14.25"/>
  <cols>
    <col min="1" max="1" width="14.375" style="0" customWidth="1"/>
    <col min="2" max="2" width="8.125" style="0" customWidth="1"/>
    <col min="3" max="3" width="12.25390625" style="0" customWidth="1"/>
    <col min="4" max="4" width="11.00390625" style="0" customWidth="1"/>
    <col min="5" max="5" width="15.875" style="0" customWidth="1"/>
    <col min="6" max="6" width="14.125" style="0" customWidth="1"/>
    <col min="7" max="7" width="11.00390625" style="0" customWidth="1"/>
    <col min="8" max="8" width="11.50390625" style="0" customWidth="1"/>
    <col min="9" max="9" width="11.875" style="0" customWidth="1"/>
    <col min="10" max="10" width="9.625" style="0" customWidth="1"/>
  </cols>
  <sheetData>
    <row r="1" spans="1:10" ht="54.75" customHeight="1">
      <c r="A1" s="1" t="s">
        <v>607</v>
      </c>
      <c r="B1" s="1"/>
      <c r="C1" s="1"/>
      <c r="D1" s="1"/>
      <c r="E1" s="1"/>
      <c r="F1" s="1"/>
      <c r="G1" s="1"/>
      <c r="H1" s="1"/>
      <c r="I1" s="1"/>
      <c r="J1" s="1"/>
    </row>
    <row r="2" ht="23.25" customHeight="1">
      <c r="A2" t="s">
        <v>524</v>
      </c>
    </row>
    <row r="3" spans="1:10" s="7" customFormat="1" ht="26.25" customHeight="1">
      <c r="A3" s="123" t="s">
        <v>608</v>
      </c>
      <c r="B3" s="123" t="s">
        <v>609</v>
      </c>
      <c r="C3" s="123" t="s">
        <v>610</v>
      </c>
      <c r="D3" s="123" t="s">
        <v>611</v>
      </c>
      <c r="E3" s="126" t="s">
        <v>612</v>
      </c>
      <c r="F3" s="127"/>
      <c r="G3" s="128"/>
      <c r="H3" s="123" t="s">
        <v>613</v>
      </c>
      <c r="I3" s="123" t="s">
        <v>614</v>
      </c>
      <c r="J3" s="123" t="s">
        <v>119</v>
      </c>
    </row>
    <row r="4" spans="1:10" s="7" customFormat="1" ht="29.25" customHeight="1">
      <c r="A4" s="124"/>
      <c r="B4" s="124"/>
      <c r="C4" s="124"/>
      <c r="D4" s="124"/>
      <c r="E4" s="129" t="s">
        <v>615</v>
      </c>
      <c r="F4" s="129" t="s">
        <v>616</v>
      </c>
      <c r="G4" s="129" t="s">
        <v>617</v>
      </c>
      <c r="H4" s="124"/>
      <c r="I4" s="124"/>
      <c r="J4" s="124"/>
    </row>
    <row r="5" spans="1:10" ht="22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</row>
    <row r="6" spans="1:10" ht="22.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ht="22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</row>
    <row r="8" spans="1:10" ht="22.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spans="1:10" ht="22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22.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22.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ht="22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22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22.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22.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22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22.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22.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22.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22.5" customHeight="1">
      <c r="A20" s="125" t="s">
        <v>75</v>
      </c>
      <c r="B20" s="125"/>
      <c r="C20" s="125"/>
      <c r="D20" s="125"/>
      <c r="E20" s="125"/>
      <c r="F20" s="125"/>
      <c r="G20" s="125"/>
      <c r="H20" s="125"/>
      <c r="I20" s="125"/>
      <c r="J20" s="125"/>
    </row>
  </sheetData>
  <sheetProtection/>
  <mergeCells count="10">
    <mergeCell ref="A1:J1"/>
    <mergeCell ref="E3:G3"/>
    <mergeCell ref="A20:J20"/>
    <mergeCell ref="A3:A4"/>
    <mergeCell ref="B3:B4"/>
    <mergeCell ref="C3:C4"/>
    <mergeCell ref="D3:D4"/>
    <mergeCell ref="H3:H4"/>
    <mergeCell ref="I3:I4"/>
    <mergeCell ref="J3:J4"/>
  </mergeCells>
  <printOptions/>
  <pageMargins left="1.01" right="0.49" top="0.7" bottom="0.21" header="0.5" footer="0.28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7" sqref="A17:L17"/>
    </sheetView>
  </sheetViews>
  <sheetFormatPr defaultColWidth="9.00390625" defaultRowHeight="14.25"/>
  <cols>
    <col min="1" max="1" width="15.625" style="0" customWidth="1"/>
    <col min="2" max="2" width="15.375" style="0" customWidth="1"/>
    <col min="3" max="3" width="8.00390625" style="0" customWidth="1"/>
    <col min="4" max="4" width="9.25390625" style="0" customWidth="1"/>
    <col min="5" max="5" width="8.50390625" style="0" customWidth="1"/>
    <col min="6" max="6" width="7.625" style="0" customWidth="1"/>
    <col min="7" max="8" width="8.25390625" style="0" customWidth="1"/>
    <col min="9" max="9" width="8.00390625" style="0" customWidth="1"/>
    <col min="10" max="10" width="8.25390625" style="0" customWidth="1"/>
    <col min="11" max="11" width="12.00390625" style="0" customWidth="1"/>
    <col min="12" max="12" width="10.875" style="0" customWidth="1"/>
  </cols>
  <sheetData>
    <row r="1" spans="1:12" ht="66.75" customHeight="1">
      <c r="A1" s="1" t="s">
        <v>618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t="s">
        <v>524</v>
      </c>
      <c r="K2" s="100" t="s">
        <v>158</v>
      </c>
      <c r="L2" s="100"/>
    </row>
    <row r="3" spans="1:12" s="112" customFormat="1" ht="20.25" customHeight="1">
      <c r="A3" s="92" t="s">
        <v>114</v>
      </c>
      <c r="B3" s="113" t="s">
        <v>619</v>
      </c>
      <c r="C3" s="113" t="s">
        <v>620</v>
      </c>
      <c r="D3" s="114" t="s">
        <v>621</v>
      </c>
      <c r="E3" s="121"/>
      <c r="F3" s="121"/>
      <c r="G3" s="122"/>
      <c r="H3" s="113" t="s">
        <v>622</v>
      </c>
      <c r="I3" s="113" t="s">
        <v>623</v>
      </c>
      <c r="J3" s="113" t="s">
        <v>624</v>
      </c>
      <c r="K3" s="113" t="s">
        <v>625</v>
      </c>
      <c r="L3" s="113" t="s">
        <v>119</v>
      </c>
    </row>
    <row r="4" spans="1:12" s="112" customFormat="1" ht="56.25" customHeight="1">
      <c r="A4" s="92"/>
      <c r="B4" s="115"/>
      <c r="C4" s="116"/>
      <c r="D4" s="92" t="s">
        <v>626</v>
      </c>
      <c r="E4" s="92" t="s">
        <v>627</v>
      </c>
      <c r="F4" s="92" t="s">
        <v>628</v>
      </c>
      <c r="G4" s="113" t="s">
        <v>629</v>
      </c>
      <c r="H4" s="115"/>
      <c r="I4" s="115"/>
      <c r="J4" s="115"/>
      <c r="K4" s="115"/>
      <c r="L4" s="115"/>
    </row>
    <row r="5" spans="1:12" s="105" customFormat="1" ht="19.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s="105" customFormat="1" ht="19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s="105" customFormat="1" ht="19.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s="105" customFormat="1" ht="19.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s="105" customFormat="1" ht="19.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s="105" customFormat="1" ht="19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s="105" customFormat="1" ht="19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s="105" customFormat="1" ht="19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s="105" customFormat="1" ht="19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s="105" customFormat="1" ht="19.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s="105" customFormat="1" ht="19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s="105" customFormat="1" ht="36.75" customHeight="1">
      <c r="A16" s="118" t="s">
        <v>630</v>
      </c>
      <c r="B16" s="118"/>
      <c r="C16" s="118"/>
      <c r="D16" s="118"/>
      <c r="E16" s="118"/>
      <c r="F16" s="118" t="s">
        <v>631</v>
      </c>
      <c r="G16" s="118"/>
      <c r="H16" s="118"/>
      <c r="I16" s="118"/>
      <c r="J16" s="118"/>
      <c r="K16" s="118"/>
      <c r="L16" s="118"/>
    </row>
    <row r="17" spans="1:12" s="105" customFormat="1" ht="17.25" customHeight="1">
      <c r="A17" s="119" t="s">
        <v>632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 s="105" customFormat="1" ht="17.25" customHeight="1">
      <c r="A18" s="120" t="s">
        <v>633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19" spans="1:12" s="105" customFormat="1" ht="17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s="105" customFormat="1" ht="17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  <row r="21" spans="1:12" s="105" customFormat="1" ht="17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s="105" customFormat="1" ht="12.75"/>
    <row r="23" s="105" customFormat="1" ht="12.75"/>
    <row r="24" s="105" customFormat="1" ht="12.75"/>
    <row r="25" s="105" customFormat="1" ht="12.75"/>
    <row r="26" s="105" customFormat="1" ht="12.75"/>
    <row r="27" s="105" customFormat="1" ht="12.75"/>
  </sheetData>
  <sheetProtection/>
  <mergeCells count="16">
    <mergeCell ref="A1:L1"/>
    <mergeCell ref="K2:L2"/>
    <mergeCell ref="D3:G3"/>
    <mergeCell ref="A17:L17"/>
    <mergeCell ref="A18:L18"/>
    <mergeCell ref="A19:L19"/>
    <mergeCell ref="A20:L20"/>
    <mergeCell ref="A21:L21"/>
    <mergeCell ref="A3:A4"/>
    <mergeCell ref="B3:B4"/>
    <mergeCell ref="C3:C4"/>
    <mergeCell ref="H3:H4"/>
    <mergeCell ref="I3:I4"/>
    <mergeCell ref="J3:J4"/>
    <mergeCell ref="K3:K4"/>
    <mergeCell ref="L3:L4"/>
  </mergeCells>
  <printOptions/>
  <pageMargins left="0.94" right="0.58" top="0.98" bottom="0.54" header="0.5" footer="0.38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L30" sqref="L30"/>
    </sheetView>
  </sheetViews>
  <sheetFormatPr defaultColWidth="7.00390625" defaultRowHeight="14.25"/>
  <cols>
    <col min="1" max="1" width="20.75390625" style="0" customWidth="1"/>
    <col min="2" max="3" width="13.25390625" style="0" customWidth="1"/>
    <col min="4" max="4" width="13.50390625" style="0" customWidth="1"/>
    <col min="5" max="5" width="14.50390625" style="0" customWidth="1"/>
    <col min="6" max="6" width="13.125" style="0" customWidth="1"/>
    <col min="7" max="7" width="13.375" style="0" customWidth="1"/>
    <col min="8" max="8" width="15.625" style="0" customWidth="1"/>
  </cols>
  <sheetData>
    <row r="1" ht="15.75">
      <c r="H1" s="109"/>
    </row>
    <row r="2" spans="1:8" ht="32.25" customHeight="1">
      <c r="A2" s="104" t="s">
        <v>634</v>
      </c>
      <c r="B2" s="104"/>
      <c r="C2" s="104"/>
      <c r="D2" s="104"/>
      <c r="E2" s="104"/>
      <c r="F2" s="104"/>
      <c r="G2" s="104"/>
      <c r="H2" s="104"/>
    </row>
    <row r="3" spans="1:8" ht="21.75" customHeight="1">
      <c r="A3" s="105" t="s">
        <v>635</v>
      </c>
      <c r="B3" s="105"/>
      <c r="C3" s="105"/>
      <c r="D3" s="105"/>
      <c r="E3" s="105"/>
      <c r="F3" s="105"/>
      <c r="G3" s="105"/>
      <c r="H3" s="2" t="s">
        <v>158</v>
      </c>
    </row>
    <row r="4" spans="1:8" ht="37.5" customHeight="1">
      <c r="A4" s="106" t="s">
        <v>636</v>
      </c>
      <c r="B4" s="106" t="s">
        <v>637</v>
      </c>
      <c r="C4" s="92" t="s">
        <v>638</v>
      </c>
      <c r="D4" s="92" t="s">
        <v>639</v>
      </c>
      <c r="E4" s="92" t="s">
        <v>640</v>
      </c>
      <c r="F4" s="92" t="s">
        <v>641</v>
      </c>
      <c r="G4" s="92" t="s">
        <v>625</v>
      </c>
      <c r="H4" s="4" t="s">
        <v>642</v>
      </c>
    </row>
    <row r="5" spans="1:8" ht="19.5" customHeight="1">
      <c r="A5" s="107"/>
      <c r="B5" s="107"/>
      <c r="C5" s="107"/>
      <c r="D5" s="107"/>
      <c r="E5" s="107"/>
      <c r="F5" s="107"/>
      <c r="G5" s="107"/>
      <c r="H5" s="107"/>
    </row>
    <row r="6" spans="1:8" ht="19.5" customHeight="1">
      <c r="A6" s="107"/>
      <c r="B6" s="107"/>
      <c r="C6" s="107"/>
      <c r="D6" s="107"/>
      <c r="E6" s="107"/>
      <c r="F6" s="107"/>
      <c r="G6" s="107"/>
      <c r="H6" s="107"/>
    </row>
    <row r="7" spans="1:8" ht="19.5" customHeight="1">
      <c r="A7" s="107"/>
      <c r="B7" s="107"/>
      <c r="C7" s="107"/>
      <c r="D7" s="107"/>
      <c r="E7" s="107"/>
      <c r="F7" s="107"/>
      <c r="G7" s="107"/>
      <c r="H7" s="107"/>
    </row>
    <row r="8" spans="1:8" ht="19.5" customHeight="1">
      <c r="A8" s="107"/>
      <c r="B8" s="107"/>
      <c r="C8" s="107"/>
      <c r="D8" s="107"/>
      <c r="E8" s="107"/>
      <c r="F8" s="107"/>
      <c r="G8" s="107"/>
      <c r="H8" s="107"/>
    </row>
    <row r="9" spans="1:8" ht="19.5" customHeight="1">
      <c r="A9" s="107"/>
      <c r="B9" s="107"/>
      <c r="C9" s="107"/>
      <c r="D9" s="107"/>
      <c r="E9" s="107"/>
      <c r="F9" s="110"/>
      <c r="G9" s="107"/>
      <c r="H9" s="107"/>
    </row>
    <row r="10" spans="1:8" ht="19.5" customHeight="1">
      <c r="A10" s="107"/>
      <c r="B10" s="107"/>
      <c r="C10" s="107"/>
      <c r="D10" s="107"/>
      <c r="E10" s="107"/>
      <c r="F10" s="107"/>
      <c r="G10" s="107"/>
      <c r="H10" s="107"/>
    </row>
    <row r="11" spans="1:8" ht="19.5" customHeight="1">
      <c r="A11" s="107"/>
      <c r="B11" s="107"/>
      <c r="C11" s="107"/>
      <c r="D11" s="107"/>
      <c r="E11" s="107"/>
      <c r="F11" s="107"/>
      <c r="G11" s="107"/>
      <c r="H11" s="107"/>
    </row>
    <row r="12" spans="1:8" ht="19.5" customHeight="1">
      <c r="A12" s="107"/>
      <c r="B12" s="107"/>
      <c r="C12" s="107"/>
      <c r="D12" s="107"/>
      <c r="E12" s="107"/>
      <c r="F12" s="107"/>
      <c r="G12" s="107"/>
      <c r="H12" s="107"/>
    </row>
    <row r="13" spans="1:8" ht="19.5" customHeight="1">
      <c r="A13" s="107"/>
      <c r="B13" s="107"/>
      <c r="C13" s="107"/>
      <c r="D13" s="107"/>
      <c r="E13" s="107"/>
      <c r="F13" s="107"/>
      <c r="G13" s="107"/>
      <c r="H13" s="107"/>
    </row>
    <row r="14" spans="1:8" ht="19.5" customHeight="1">
      <c r="A14" s="107"/>
      <c r="B14" s="107"/>
      <c r="C14" s="107"/>
      <c r="D14" s="107"/>
      <c r="E14" s="107"/>
      <c r="F14" s="107"/>
      <c r="G14" s="107"/>
      <c r="H14" s="107"/>
    </row>
    <row r="15" spans="1:8" ht="19.5" customHeight="1">
      <c r="A15" s="107"/>
      <c r="B15" s="107"/>
      <c r="C15" s="107"/>
      <c r="D15" s="107"/>
      <c r="E15" s="107"/>
      <c r="F15" s="107"/>
      <c r="G15" s="107"/>
      <c r="H15" s="107"/>
    </row>
    <row r="16" spans="1:8" ht="19.5" customHeight="1">
      <c r="A16" s="107"/>
      <c r="B16" s="107"/>
      <c r="C16" s="107"/>
      <c r="D16" s="107"/>
      <c r="E16" s="107"/>
      <c r="F16" s="107"/>
      <c r="G16" s="107"/>
      <c r="H16" s="107"/>
    </row>
    <row r="17" spans="1:8" ht="19.5" customHeight="1">
      <c r="A17" s="107"/>
      <c r="B17" s="107"/>
      <c r="C17" s="107"/>
      <c r="D17" s="107"/>
      <c r="E17" s="107"/>
      <c r="F17" s="107"/>
      <c r="G17" s="107"/>
      <c r="H17" s="107"/>
    </row>
    <row r="18" spans="1:8" ht="19.5" customHeight="1">
      <c r="A18" s="107"/>
      <c r="B18" s="107"/>
      <c r="C18" s="107"/>
      <c r="D18" s="107"/>
      <c r="E18" s="107"/>
      <c r="F18" s="107"/>
      <c r="G18" s="107"/>
      <c r="H18" s="107"/>
    </row>
    <row r="19" spans="1:8" ht="19.5" customHeight="1">
      <c r="A19" s="107"/>
      <c r="B19" s="107"/>
      <c r="C19" s="107"/>
      <c r="D19" s="107"/>
      <c r="E19" s="107"/>
      <c r="F19" s="107"/>
      <c r="G19" s="107"/>
      <c r="H19" s="107"/>
    </row>
    <row r="20" spans="1:10" ht="15.75">
      <c r="A20" s="108" t="s">
        <v>643</v>
      </c>
      <c r="B20" s="108"/>
      <c r="C20" s="108"/>
      <c r="D20" s="108"/>
      <c r="E20" s="108"/>
      <c r="F20" s="108"/>
      <c r="G20" s="108"/>
      <c r="H20" s="108"/>
      <c r="I20" s="111"/>
      <c r="J20" s="111"/>
    </row>
  </sheetData>
  <sheetProtection/>
  <mergeCells count="1">
    <mergeCell ref="A2:H2"/>
  </mergeCells>
  <printOptions/>
  <pageMargins left="0.98" right="0.75" top="1.02" bottom="0.82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pane ySplit="6" topLeftCell="A7" activePane="bottomLeft" state="frozen"/>
      <selection pane="bottomLeft" activeCell="C10" sqref="C10"/>
    </sheetView>
  </sheetViews>
  <sheetFormatPr defaultColWidth="7.75390625" defaultRowHeight="14.25"/>
  <cols>
    <col min="1" max="1" width="8.625" style="85" customWidth="1"/>
    <col min="2" max="7" width="12.00390625" style="85" customWidth="1"/>
    <col min="8" max="8" width="7.375" style="85" customWidth="1"/>
    <col min="9" max="9" width="9.625" style="85" customWidth="1"/>
    <col min="10" max="11" width="12.00390625" style="85" customWidth="1"/>
    <col min="12" max="253" width="7.75390625" style="85" customWidth="1"/>
  </cols>
  <sheetData>
    <row r="1" spans="1:10" s="85" customFormat="1" ht="22.5" customHeight="1">
      <c r="A1" s="57"/>
      <c r="C1" s="58"/>
      <c r="I1" s="97"/>
      <c r="J1" s="97"/>
    </row>
    <row r="2" spans="1:14" s="86" customFormat="1" ht="18" customHeight="1">
      <c r="A2" s="88" t="s">
        <v>644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5"/>
      <c r="M2" s="85"/>
      <c r="N2" s="85"/>
    </row>
    <row r="3" spans="1:11" s="85" customFormat="1" ht="6" customHeight="1" hidden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85" customFormat="1" ht="22.5" customHeight="1" hidden="1">
      <c r="A4" s="89"/>
      <c r="B4" s="89"/>
      <c r="C4" s="89"/>
      <c r="D4" s="89"/>
      <c r="E4" s="89"/>
      <c r="F4" s="89"/>
      <c r="G4" s="89"/>
      <c r="H4" s="89"/>
      <c r="I4" s="98"/>
      <c r="J4" s="98"/>
      <c r="K4" s="99" t="s">
        <v>645</v>
      </c>
    </row>
    <row r="5" spans="1:11" s="85" customFormat="1" ht="22.5" customHeight="1">
      <c r="A5" s="89"/>
      <c r="B5" s="89"/>
      <c r="C5" s="89"/>
      <c r="D5" s="89"/>
      <c r="E5" s="89"/>
      <c r="F5" s="89"/>
      <c r="G5" s="89"/>
      <c r="H5" s="89"/>
      <c r="I5" s="98"/>
      <c r="J5" s="100" t="s">
        <v>646</v>
      </c>
      <c r="K5" s="100"/>
    </row>
    <row r="6" spans="1:11" s="87" customFormat="1" ht="33" customHeight="1">
      <c r="A6" s="90" t="s">
        <v>647</v>
      </c>
      <c r="B6" s="91" t="s">
        <v>648</v>
      </c>
      <c r="C6" s="90" t="s">
        <v>649</v>
      </c>
      <c r="D6" s="90" t="s">
        <v>650</v>
      </c>
      <c r="E6" s="90" t="s">
        <v>651</v>
      </c>
      <c r="F6" s="90" t="s">
        <v>652</v>
      </c>
      <c r="G6" s="90" t="s">
        <v>653</v>
      </c>
      <c r="H6" s="90" t="s">
        <v>654</v>
      </c>
      <c r="I6" s="90" t="s">
        <v>647</v>
      </c>
      <c r="J6" s="90" t="s">
        <v>655</v>
      </c>
      <c r="K6" s="90" t="s">
        <v>656</v>
      </c>
    </row>
    <row r="7" spans="1:11" s="85" customFormat="1" ht="33" customHeight="1">
      <c r="A7" s="75" t="s">
        <v>133</v>
      </c>
      <c r="B7" s="92" t="s">
        <v>657</v>
      </c>
      <c r="C7" s="93" t="s">
        <v>658</v>
      </c>
      <c r="D7" s="75" t="s">
        <v>659</v>
      </c>
      <c r="E7" s="75" t="s">
        <v>660</v>
      </c>
      <c r="F7" s="75" t="s">
        <v>661</v>
      </c>
      <c r="G7" s="95" t="s">
        <v>662</v>
      </c>
      <c r="H7" s="96">
        <v>30</v>
      </c>
      <c r="I7" s="101" t="s">
        <v>663</v>
      </c>
      <c r="J7" s="101">
        <v>6000</v>
      </c>
      <c r="K7" s="96" t="s">
        <v>664</v>
      </c>
    </row>
    <row r="8" spans="1:11" s="85" customFormat="1" ht="33" customHeight="1">
      <c r="A8" s="75" t="s">
        <v>133</v>
      </c>
      <c r="B8" s="75" t="s">
        <v>665</v>
      </c>
      <c r="C8" s="75" t="s">
        <v>666</v>
      </c>
      <c r="D8" s="75" t="s">
        <v>659</v>
      </c>
      <c r="E8" s="75" t="s">
        <v>660</v>
      </c>
      <c r="F8" s="75" t="s">
        <v>661</v>
      </c>
      <c r="G8" s="75" t="s">
        <v>667</v>
      </c>
      <c r="H8" s="75">
        <v>1</v>
      </c>
      <c r="I8" s="84" t="s">
        <v>668</v>
      </c>
      <c r="J8" s="84">
        <v>5000</v>
      </c>
      <c r="K8" s="75" t="s">
        <v>664</v>
      </c>
    </row>
    <row r="9" spans="1:11" s="85" customFormat="1" ht="40.5" customHeight="1">
      <c r="A9" s="75" t="s">
        <v>133</v>
      </c>
      <c r="B9" s="75" t="s">
        <v>669</v>
      </c>
      <c r="C9" s="75" t="s">
        <v>670</v>
      </c>
      <c r="D9" s="75" t="s">
        <v>659</v>
      </c>
      <c r="E9" s="75" t="s">
        <v>660</v>
      </c>
      <c r="F9" s="75" t="s">
        <v>661</v>
      </c>
      <c r="G9" s="75" t="s">
        <v>671</v>
      </c>
      <c r="H9" s="75">
        <v>1</v>
      </c>
      <c r="I9" s="84" t="s">
        <v>668</v>
      </c>
      <c r="J9" s="84">
        <v>2000</v>
      </c>
      <c r="K9" s="75" t="s">
        <v>664</v>
      </c>
    </row>
    <row r="10" spans="1:11" s="85" customFormat="1" ht="28.5" customHeight="1">
      <c r="A10" s="94"/>
      <c r="B10" s="94"/>
      <c r="C10" s="94"/>
      <c r="D10" s="94"/>
      <c r="E10" s="94"/>
      <c r="F10" s="94"/>
      <c r="G10" s="94"/>
      <c r="H10" s="94"/>
      <c r="I10" s="102"/>
      <c r="J10" s="102"/>
      <c r="K10" s="94"/>
    </row>
    <row r="11" spans="1:11" s="85" customFormat="1" ht="33" customHeight="1">
      <c r="A11" s="94"/>
      <c r="B11" s="94"/>
      <c r="C11" s="94"/>
      <c r="D11" s="94"/>
      <c r="E11" s="94"/>
      <c r="F11" s="94"/>
      <c r="G11" s="94"/>
      <c r="H11" s="94"/>
      <c r="I11" s="102"/>
      <c r="J11" s="102"/>
      <c r="K11" s="94"/>
    </row>
    <row r="12" spans="1:11" s="85" customFormat="1" ht="33" customHeight="1">
      <c r="A12" s="94"/>
      <c r="B12" s="94"/>
      <c r="C12" s="94"/>
      <c r="D12" s="94"/>
      <c r="E12" s="94"/>
      <c r="F12" s="94"/>
      <c r="G12" s="94"/>
      <c r="H12" s="94"/>
      <c r="I12" s="102"/>
      <c r="J12" s="102"/>
      <c r="K12" s="94"/>
    </row>
    <row r="13" spans="1:11" s="85" customFormat="1" ht="33" customHeight="1">
      <c r="A13" s="94"/>
      <c r="B13" s="94"/>
      <c r="C13" s="94"/>
      <c r="D13" s="94"/>
      <c r="E13" s="94"/>
      <c r="F13" s="94"/>
      <c r="G13" s="94"/>
      <c r="H13" s="94"/>
      <c r="I13" s="102"/>
      <c r="J13" s="102"/>
      <c r="K13" s="94"/>
    </row>
    <row r="14" spans="1:11" s="85" customFormat="1" ht="33" customHeight="1">
      <c r="A14" s="94"/>
      <c r="B14" s="94"/>
      <c r="C14" s="94"/>
      <c r="D14" s="94"/>
      <c r="E14" s="94"/>
      <c r="F14" s="94"/>
      <c r="G14" s="94"/>
      <c r="H14" s="94"/>
      <c r="I14" s="102"/>
      <c r="J14" s="102"/>
      <c r="K14" s="94"/>
    </row>
    <row r="15" spans="1:11" s="85" customFormat="1" ht="33" customHeight="1">
      <c r="A15" s="94"/>
      <c r="B15" s="94"/>
      <c r="C15" s="94"/>
      <c r="D15" s="94"/>
      <c r="E15" s="94"/>
      <c r="F15" s="94"/>
      <c r="G15" s="94"/>
      <c r="H15" s="94"/>
      <c r="I15" s="102"/>
      <c r="J15" s="102"/>
      <c r="K15" s="94"/>
    </row>
    <row r="16" spans="1:11" s="85" customFormat="1" ht="33" customHeight="1">
      <c r="A16" s="94"/>
      <c r="B16" s="94"/>
      <c r="C16" s="94"/>
      <c r="D16" s="94"/>
      <c r="E16" s="94"/>
      <c r="F16" s="94"/>
      <c r="G16" s="94"/>
      <c r="H16" s="94"/>
      <c r="I16" s="103"/>
      <c r="J16" s="103"/>
      <c r="K16" s="94"/>
    </row>
    <row r="17" spans="1:11" s="85" customFormat="1" ht="21.75" customHeight="1">
      <c r="A17" s="79" t="s">
        <v>672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</sheetData>
  <sheetProtection/>
  <mergeCells count="4">
    <mergeCell ref="A2:K2"/>
    <mergeCell ref="A3:K3"/>
    <mergeCell ref="J5:K5"/>
    <mergeCell ref="A17:K17"/>
  </mergeCells>
  <printOptions/>
  <pageMargins left="0.9013888888888889" right="0.6298611111111111" top="1" bottom="0.44027777777777777" header="0.5" footer="0.27152777777777776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A1" sqref="A1:IV65536"/>
    </sheetView>
  </sheetViews>
  <sheetFormatPr defaultColWidth="9.00390625" defaultRowHeight="14.25"/>
  <cols>
    <col min="1" max="1" width="4.50390625" style="0" customWidth="1"/>
    <col min="2" max="3" width="15.625" style="0" customWidth="1"/>
    <col min="4" max="4" width="10.625" style="0" customWidth="1"/>
    <col min="5" max="5" width="12.00390625" style="0" customWidth="1"/>
    <col min="6" max="7" width="15.625" style="0" customWidth="1"/>
    <col min="8" max="8" width="9.00390625" style="0" customWidth="1"/>
    <col min="9" max="9" width="11.375" style="0" customWidth="1"/>
    <col min="10" max="10" width="15.625" style="0" customWidth="1"/>
    <col min="11" max="11" width="9.25390625" style="0" customWidth="1"/>
    <col min="12" max="12" width="7.625" style="0" customWidth="1"/>
    <col min="13" max="13" width="5.375" style="0" customWidth="1"/>
    <col min="14" max="14" width="6.50390625" style="0" customWidth="1"/>
    <col min="15" max="15" width="5.125" style="0" customWidth="1"/>
    <col min="16" max="16" width="5.25390625" style="0" customWidth="1"/>
    <col min="17" max="17" width="5.875" style="0" customWidth="1"/>
    <col min="18" max="18" width="4.875" style="0" customWidth="1"/>
  </cols>
  <sheetData>
    <row r="1" spans="1:18" ht="42.75" customHeight="1">
      <c r="A1" s="70" t="s">
        <v>673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0" ht="24" customHeight="1">
      <c r="A2" s="71"/>
      <c r="B2" s="72" t="s">
        <v>674</v>
      </c>
      <c r="C2" s="72"/>
      <c r="D2" s="72"/>
      <c r="E2" s="72"/>
      <c r="F2" s="72"/>
      <c r="G2" s="72"/>
      <c r="H2" s="72"/>
      <c r="I2" s="72"/>
      <c r="J2" s="72"/>
    </row>
    <row r="3" spans="1:11" ht="30.75" customHeight="1">
      <c r="A3" s="73" t="s">
        <v>675</v>
      </c>
      <c r="B3" s="73" t="s">
        <v>647</v>
      </c>
      <c r="C3" s="73" t="s">
        <v>648</v>
      </c>
      <c r="D3" s="73" t="s">
        <v>676</v>
      </c>
      <c r="E3" s="73" t="s">
        <v>677</v>
      </c>
      <c r="F3" s="73" t="s">
        <v>678</v>
      </c>
      <c r="G3" s="73" t="s">
        <v>679</v>
      </c>
      <c r="H3" s="81" t="s">
        <v>680</v>
      </c>
      <c r="I3" s="83" t="s">
        <v>681</v>
      </c>
      <c r="J3" s="83" t="s">
        <v>682</v>
      </c>
      <c r="K3" t="s">
        <v>683</v>
      </c>
    </row>
    <row r="4" spans="1:11" ht="30.75" customHeight="1">
      <c r="A4" s="74">
        <v>1</v>
      </c>
      <c r="B4" s="75" t="s">
        <v>133</v>
      </c>
      <c r="C4" s="75" t="s">
        <v>667</v>
      </c>
      <c r="D4" s="76" t="s">
        <v>684</v>
      </c>
      <c r="E4" s="82" t="s">
        <v>685</v>
      </c>
      <c r="F4" s="75" t="s">
        <v>667</v>
      </c>
      <c r="G4" s="76"/>
      <c r="H4" s="75">
        <v>1</v>
      </c>
      <c r="I4" s="84">
        <v>5000</v>
      </c>
      <c r="J4" s="76">
        <f>I4*H4</f>
        <v>5000</v>
      </c>
      <c r="K4">
        <v>0</v>
      </c>
    </row>
    <row r="5" spans="1:11" ht="34.5" customHeight="1">
      <c r="A5" s="74">
        <v>2</v>
      </c>
      <c r="B5" s="75" t="s">
        <v>133</v>
      </c>
      <c r="C5" s="75" t="s">
        <v>671</v>
      </c>
      <c r="D5" s="76" t="s">
        <v>684</v>
      </c>
      <c r="E5" s="82" t="s">
        <v>685</v>
      </c>
      <c r="F5" s="75" t="s">
        <v>671</v>
      </c>
      <c r="G5" s="76"/>
      <c r="H5" s="75">
        <v>1</v>
      </c>
      <c r="I5" s="84">
        <v>2000</v>
      </c>
      <c r="J5" s="76">
        <f>I5*H5</f>
        <v>2000</v>
      </c>
      <c r="K5">
        <v>0</v>
      </c>
    </row>
    <row r="6" spans="1:10" ht="33.7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30.7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30.7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30.7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30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24" customHeight="1">
      <c r="A11" s="77" t="s">
        <v>686</v>
      </c>
      <c r="B11" s="77"/>
      <c r="C11" s="77"/>
      <c r="D11" s="77"/>
      <c r="E11" s="77"/>
      <c r="F11" s="77"/>
      <c r="G11" s="77"/>
      <c r="H11" s="78"/>
      <c r="I11" s="78"/>
      <c r="J11" s="78"/>
    </row>
    <row r="12" spans="1:10" ht="24" customHeight="1">
      <c r="A12" s="71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24" customHeight="1">
      <c r="A13" s="71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24" customHeight="1">
      <c r="A14" s="71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24" customHeight="1">
      <c r="A15" s="71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24" customHeight="1">
      <c r="A16" s="71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24" customHeight="1">
      <c r="A17" s="71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24" customHeight="1">
      <c r="A18" s="71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24" customHeight="1">
      <c r="A19" s="71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24" customHeight="1">
      <c r="A20" s="71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24" customHeight="1">
      <c r="A21" s="71"/>
      <c r="B21" s="78"/>
      <c r="C21" s="78"/>
      <c r="D21" s="78"/>
      <c r="E21" s="78"/>
      <c r="F21" s="78"/>
      <c r="G21" s="78"/>
      <c r="H21" s="78"/>
      <c r="I21" s="78"/>
      <c r="J21" s="78"/>
    </row>
    <row r="22" spans="1:18" ht="20.25" customHeight="1">
      <c r="A22" s="79" t="s">
        <v>686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1:18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18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1:18" ht="15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</sheetData>
  <sheetProtection/>
  <mergeCells count="4">
    <mergeCell ref="A1:R1"/>
    <mergeCell ref="B2:J2"/>
    <mergeCell ref="A11:G11"/>
    <mergeCell ref="A22:R22"/>
  </mergeCells>
  <printOptions/>
  <pageMargins left="0.7513888888888889" right="0.40902777777777777" top="1" bottom="0.46805555555555556" header="0.5" footer="0.3305555555555555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L6" sqref="L6"/>
    </sheetView>
  </sheetViews>
  <sheetFormatPr defaultColWidth="7.75390625" defaultRowHeight="14.25"/>
  <cols>
    <col min="1" max="1" width="7.50390625" style="56" customWidth="1"/>
    <col min="2" max="2" width="15.625" style="56" customWidth="1"/>
    <col min="3" max="3" width="19.375" style="56" customWidth="1"/>
    <col min="4" max="4" width="12.75390625" style="56" customWidth="1"/>
    <col min="5" max="5" width="15.625" style="56" customWidth="1"/>
    <col min="6" max="6" width="11.00390625" style="56" customWidth="1"/>
    <col min="7" max="7" width="13.25390625" style="56" customWidth="1"/>
    <col min="8" max="8" width="19.75390625" style="56" customWidth="1"/>
    <col min="9" max="250" width="7.75390625" style="56" customWidth="1"/>
  </cols>
  <sheetData>
    <row r="1" spans="1:2" s="56" customFormat="1" ht="12.75">
      <c r="A1" s="57"/>
      <c r="B1" s="58"/>
    </row>
    <row r="2" spans="1:8" s="56" customFormat="1" ht="20.25">
      <c r="A2" s="59" t="s">
        <v>687</v>
      </c>
      <c r="B2" s="59"/>
      <c r="C2" s="59"/>
      <c r="D2" s="59"/>
      <c r="E2" s="59"/>
      <c r="F2" s="59"/>
      <c r="G2" s="59"/>
      <c r="H2" s="59"/>
    </row>
    <row r="3" spans="1:6" s="56" customFormat="1" ht="14.25">
      <c r="A3" s="60"/>
      <c r="B3" s="60"/>
      <c r="C3" s="60"/>
      <c r="D3" s="60"/>
      <c r="E3" s="60"/>
      <c r="F3" s="60"/>
    </row>
    <row r="4" spans="1:8" s="56" customFormat="1" ht="14.25">
      <c r="A4" s="60"/>
      <c r="B4" s="60"/>
      <c r="C4" s="60"/>
      <c r="D4" s="60"/>
      <c r="E4" s="60"/>
      <c r="F4" s="60"/>
      <c r="H4" s="66" t="s">
        <v>158</v>
      </c>
    </row>
    <row r="5" spans="1:8" s="56" customFormat="1" ht="37.5" customHeight="1">
      <c r="A5" s="61" t="s">
        <v>675</v>
      </c>
      <c r="B5" s="62" t="s">
        <v>647</v>
      </c>
      <c r="C5" s="62" t="s">
        <v>648</v>
      </c>
      <c r="D5" s="62" t="s">
        <v>688</v>
      </c>
      <c r="E5" s="62" t="s">
        <v>689</v>
      </c>
      <c r="F5" s="62" t="s">
        <v>690</v>
      </c>
      <c r="G5" s="67" t="s">
        <v>691</v>
      </c>
      <c r="H5" s="67" t="s">
        <v>651</v>
      </c>
    </row>
    <row r="6" spans="1:8" s="56" customFormat="1" ht="37.5" customHeight="1">
      <c r="A6" s="61"/>
      <c r="B6" s="62"/>
      <c r="C6" s="62"/>
      <c r="D6" s="62"/>
      <c r="E6" s="62"/>
      <c r="F6" s="62"/>
      <c r="G6" s="67"/>
      <c r="H6" s="68"/>
    </row>
    <row r="7" spans="1:8" s="56" customFormat="1" ht="37.5" customHeight="1">
      <c r="A7" s="61"/>
      <c r="B7" s="62"/>
      <c r="C7" s="62"/>
      <c r="D7" s="62"/>
      <c r="E7" s="62"/>
      <c r="F7" s="62"/>
      <c r="G7" s="67"/>
      <c r="H7" s="68"/>
    </row>
    <row r="8" spans="1:8" s="56" customFormat="1" ht="37.5" customHeight="1">
      <c r="A8" s="61"/>
      <c r="B8" s="62"/>
      <c r="C8" s="62"/>
      <c r="D8" s="62"/>
      <c r="E8" s="62"/>
      <c r="F8" s="62"/>
      <c r="G8" s="67"/>
      <c r="H8" s="68"/>
    </row>
    <row r="9" spans="1:8" s="56" customFormat="1" ht="37.5" customHeight="1">
      <c r="A9" s="63"/>
      <c r="B9" s="63"/>
      <c r="C9" s="63"/>
      <c r="D9" s="63"/>
      <c r="E9" s="63"/>
      <c r="F9" s="63"/>
      <c r="G9" s="69"/>
      <c r="H9" s="69"/>
    </row>
    <row r="10" spans="1:8" s="56" customFormat="1" ht="37.5" customHeight="1">
      <c r="A10" s="63"/>
      <c r="B10" s="63"/>
      <c r="C10" s="63"/>
      <c r="D10" s="63"/>
      <c r="E10" s="63"/>
      <c r="F10" s="63"/>
      <c r="G10" s="69"/>
      <c r="H10" s="69"/>
    </row>
    <row r="11" spans="1:8" s="56" customFormat="1" ht="37.5" customHeight="1">
      <c r="A11" s="64"/>
      <c r="B11" s="64"/>
      <c r="C11" s="64"/>
      <c r="D11" s="64"/>
      <c r="E11" s="64"/>
      <c r="F11" s="64"/>
      <c r="G11" s="69"/>
      <c r="H11" s="69"/>
    </row>
    <row r="12" spans="1:8" s="56" customFormat="1" ht="37.5" customHeight="1">
      <c r="A12" s="64"/>
      <c r="B12" s="64"/>
      <c r="C12" s="64"/>
      <c r="D12" s="64"/>
      <c r="E12" s="64"/>
      <c r="F12" s="64"/>
      <c r="G12" s="69"/>
      <c r="H12" s="69"/>
    </row>
    <row r="13" spans="1:8" s="56" customFormat="1" ht="57" customHeight="1">
      <c r="A13" s="65" t="s">
        <v>692</v>
      </c>
      <c r="B13" s="65"/>
      <c r="C13" s="65"/>
      <c r="D13" s="65"/>
      <c r="E13" s="65"/>
      <c r="F13" s="65"/>
      <c r="G13" s="65"/>
      <c r="H13" s="65"/>
    </row>
  </sheetData>
  <sheetProtection/>
  <mergeCells count="3">
    <mergeCell ref="A2:H2"/>
    <mergeCell ref="A3:F3"/>
    <mergeCell ref="A13:H13"/>
  </mergeCells>
  <printOptions/>
  <pageMargins left="0.98" right="0.63" top="1" bottom="0.9" header="0.5" footer="0.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W24"/>
  <sheetViews>
    <sheetView showZeros="0" tabSelected="1" zoomScale="140" zoomScaleNormal="140" workbookViewId="0" topLeftCell="A1">
      <selection activeCell="O8" sqref="O8"/>
    </sheetView>
  </sheetViews>
  <sheetFormatPr defaultColWidth="8.75390625" defaultRowHeight="14.25"/>
  <cols>
    <col min="1" max="1" width="6.00390625" style="13" customWidth="1"/>
    <col min="2" max="2" width="6.625" style="13" customWidth="1"/>
    <col min="3" max="3" width="4.625" style="14" customWidth="1"/>
    <col min="4" max="4" width="5.875" style="13" customWidth="1"/>
    <col min="5" max="5" width="3.50390625" style="15" customWidth="1"/>
    <col min="6" max="6" width="6.25390625" style="15" customWidth="1"/>
    <col min="7" max="7" width="5.25390625" style="15" customWidth="1"/>
    <col min="8" max="8" width="4.75390625" style="15" customWidth="1"/>
    <col min="9" max="9" width="6.25390625" style="15" customWidth="1"/>
    <col min="10" max="10" width="5.625" style="15" customWidth="1"/>
    <col min="11" max="11" width="4.25390625" style="13" customWidth="1"/>
    <col min="12" max="13" width="6.25390625" style="13" customWidth="1"/>
    <col min="14" max="14" width="4.375" style="13" customWidth="1"/>
    <col min="15" max="15" width="6.25390625" style="13" customWidth="1"/>
    <col min="16" max="16" width="4.50390625" style="13" customWidth="1"/>
    <col min="17" max="17" width="4.375" style="13" customWidth="1"/>
    <col min="18" max="18" width="5.00390625" style="13" customWidth="1"/>
    <col min="19" max="19" width="4.625" style="13" customWidth="1"/>
    <col min="20" max="20" width="3.375" style="15" customWidth="1"/>
    <col min="21" max="21" width="5.75390625" style="15" customWidth="1"/>
    <col min="22" max="22" width="5.375" style="15" customWidth="1"/>
    <col min="23" max="23" width="3.875" style="15" customWidth="1"/>
    <col min="24" max="16384" width="8.75390625" style="15" customWidth="1"/>
  </cols>
  <sheetData>
    <row r="2" spans="1:23" ht="20.25">
      <c r="A2" s="16" t="s">
        <v>693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7" customFormat="1" ht="22.5" customHeight="1">
      <c r="A3" s="17"/>
      <c r="B3" s="17"/>
      <c r="C3" s="18"/>
      <c r="D3" s="17"/>
      <c r="E3" s="36"/>
      <c r="F3" s="36"/>
      <c r="G3" s="36"/>
      <c r="H3" s="36"/>
      <c r="I3" s="48"/>
      <c r="J3" s="48"/>
      <c r="K3" s="48"/>
      <c r="L3" s="48"/>
      <c r="M3" s="48"/>
      <c r="N3" s="48"/>
      <c r="O3" s="48"/>
      <c r="P3" s="48"/>
      <c r="Q3" s="48"/>
      <c r="R3" s="17"/>
      <c r="S3" s="17"/>
      <c r="T3" s="51" t="s">
        <v>645</v>
      </c>
      <c r="U3" s="51"/>
      <c r="V3" s="51"/>
      <c r="W3" s="51"/>
    </row>
    <row r="4" spans="1:23" s="8" customFormat="1" ht="20.25" customHeight="1">
      <c r="A4" s="19" t="s">
        <v>694</v>
      </c>
      <c r="B4" s="19" t="s">
        <v>695</v>
      </c>
      <c r="C4" s="20" t="s">
        <v>696</v>
      </c>
      <c r="D4" s="19" t="s">
        <v>619</v>
      </c>
      <c r="E4" s="19" t="s">
        <v>697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 t="s">
        <v>119</v>
      </c>
    </row>
    <row r="5" spans="1:23" s="8" customFormat="1" ht="18" customHeight="1">
      <c r="A5" s="19"/>
      <c r="B5" s="19"/>
      <c r="C5" s="21"/>
      <c r="D5" s="19"/>
      <c r="E5" s="37" t="s">
        <v>698</v>
      </c>
      <c r="F5" s="38"/>
      <c r="G5" s="39"/>
      <c r="H5" s="40" t="s">
        <v>699</v>
      </c>
      <c r="I5" s="38"/>
      <c r="J5" s="38"/>
      <c r="K5" s="37" t="s">
        <v>700</v>
      </c>
      <c r="L5" s="38"/>
      <c r="M5" s="39"/>
      <c r="N5" s="37" t="s">
        <v>701</v>
      </c>
      <c r="O5" s="38"/>
      <c r="P5" s="39"/>
      <c r="Q5" s="37" t="s">
        <v>702</v>
      </c>
      <c r="R5" s="52"/>
      <c r="S5" s="53"/>
      <c r="T5" s="40" t="s">
        <v>703</v>
      </c>
      <c r="U5" s="54"/>
      <c r="V5" s="55"/>
      <c r="W5" s="21"/>
    </row>
    <row r="6" spans="1:23" s="8" customFormat="1" ht="18" customHeight="1">
      <c r="A6" s="19"/>
      <c r="B6" s="19"/>
      <c r="C6" s="21"/>
      <c r="D6" s="19"/>
      <c r="E6" s="37"/>
      <c r="F6" s="19" t="s">
        <v>98</v>
      </c>
      <c r="G6" s="19"/>
      <c r="H6" s="19"/>
      <c r="I6" s="19" t="s">
        <v>98</v>
      </c>
      <c r="J6" s="19"/>
      <c r="K6" s="37"/>
      <c r="L6" s="19" t="s">
        <v>98</v>
      </c>
      <c r="M6" s="19"/>
      <c r="N6" s="37"/>
      <c r="O6" s="19" t="s">
        <v>98</v>
      </c>
      <c r="P6" s="19"/>
      <c r="Q6" s="37"/>
      <c r="R6" s="19" t="s">
        <v>98</v>
      </c>
      <c r="S6" s="19"/>
      <c r="T6" s="40"/>
      <c r="U6" s="19" t="s">
        <v>98</v>
      </c>
      <c r="V6" s="19"/>
      <c r="W6" s="21"/>
    </row>
    <row r="7" spans="1:23" s="9" customFormat="1" ht="67.5" customHeight="1">
      <c r="A7" s="19"/>
      <c r="B7" s="19"/>
      <c r="C7" s="22"/>
      <c r="D7" s="19"/>
      <c r="E7" s="22"/>
      <c r="F7" s="41" t="s">
        <v>704</v>
      </c>
      <c r="G7" s="42" t="s">
        <v>705</v>
      </c>
      <c r="H7" s="19"/>
      <c r="I7" s="49" t="s">
        <v>704</v>
      </c>
      <c r="J7" s="42" t="s">
        <v>705</v>
      </c>
      <c r="K7" s="40"/>
      <c r="L7" s="19" t="s">
        <v>704</v>
      </c>
      <c r="M7" s="42" t="s">
        <v>705</v>
      </c>
      <c r="N7" s="40"/>
      <c r="O7" s="19" t="s">
        <v>704</v>
      </c>
      <c r="P7" s="42" t="s">
        <v>705</v>
      </c>
      <c r="Q7" s="22"/>
      <c r="R7" s="42" t="s">
        <v>704</v>
      </c>
      <c r="S7" s="42" t="s">
        <v>705</v>
      </c>
      <c r="T7" s="19"/>
      <c r="U7" s="41" t="s">
        <v>704</v>
      </c>
      <c r="V7" s="42" t="s">
        <v>705</v>
      </c>
      <c r="W7" s="22"/>
    </row>
    <row r="8" spans="1:23" s="10" customFormat="1" ht="27" customHeight="1">
      <c r="A8" s="19"/>
      <c r="B8" s="19" t="s">
        <v>18</v>
      </c>
      <c r="C8" s="23"/>
      <c r="D8" s="19"/>
      <c r="E8" s="22"/>
      <c r="F8" s="41"/>
      <c r="G8" s="43"/>
      <c r="H8" s="23"/>
      <c r="I8" s="49"/>
      <c r="J8" s="42"/>
      <c r="K8" s="40"/>
      <c r="L8" s="19"/>
      <c r="M8" s="42"/>
      <c r="N8" s="40"/>
      <c r="O8" s="19"/>
      <c r="P8" s="42"/>
      <c r="Q8" s="22"/>
      <c r="R8" s="42"/>
      <c r="S8" s="42"/>
      <c r="T8" s="19"/>
      <c r="U8" s="41"/>
      <c r="V8" s="42"/>
      <c r="W8" s="22"/>
    </row>
    <row r="9" spans="1:23" s="11" customFormat="1" ht="27" customHeight="1">
      <c r="A9" s="19" t="s">
        <v>706</v>
      </c>
      <c r="B9" s="24" t="s">
        <v>707</v>
      </c>
      <c r="C9" s="25"/>
      <c r="D9" s="26"/>
      <c r="E9" s="26"/>
      <c r="F9" s="26"/>
      <c r="G9" s="44"/>
      <c r="H9" s="26"/>
      <c r="I9" s="26"/>
      <c r="J9" s="26"/>
      <c r="K9" s="19"/>
      <c r="L9" s="19"/>
      <c r="M9" s="19"/>
      <c r="N9" s="19"/>
      <c r="O9" s="19"/>
      <c r="P9" s="19"/>
      <c r="Q9" s="19"/>
      <c r="R9" s="19"/>
      <c r="S9" s="19"/>
      <c r="T9" s="26"/>
      <c r="U9" s="26"/>
      <c r="V9" s="26"/>
      <c r="W9" s="26"/>
    </row>
    <row r="10" spans="1:23" s="12" customFormat="1" ht="15.75">
      <c r="A10" s="22"/>
      <c r="B10" s="27"/>
      <c r="C10" s="28"/>
      <c r="D10" s="29"/>
      <c r="E10" s="45"/>
      <c r="F10" s="45"/>
      <c r="G10" s="45"/>
      <c r="H10" s="45"/>
      <c r="I10" s="45"/>
      <c r="J10" s="45"/>
      <c r="K10" s="29"/>
      <c r="L10" s="29"/>
      <c r="M10" s="29"/>
      <c r="N10" s="29"/>
      <c r="O10" s="29"/>
      <c r="P10" s="29"/>
      <c r="Q10" s="29"/>
      <c r="R10" s="29"/>
      <c r="S10" s="29"/>
      <c r="T10" s="45"/>
      <c r="U10" s="45"/>
      <c r="V10" s="45"/>
      <c r="W10" s="45"/>
    </row>
    <row r="11" spans="1:23" s="12" customFormat="1" ht="15.75">
      <c r="A11" s="22"/>
      <c r="B11" s="27"/>
      <c r="C11" s="28"/>
      <c r="D11" s="30" t="s">
        <v>708</v>
      </c>
      <c r="E11" s="46"/>
      <c r="F11" s="46"/>
      <c r="G11" s="46"/>
      <c r="H11" s="46"/>
      <c r="I11" s="46"/>
      <c r="J11" s="46"/>
      <c r="K11" s="50"/>
      <c r="L11" s="50"/>
      <c r="M11" s="50"/>
      <c r="N11" s="50"/>
      <c r="O11" s="50"/>
      <c r="P11" s="50"/>
      <c r="Q11" s="50"/>
      <c r="R11" s="50"/>
      <c r="S11" s="50"/>
      <c r="T11" s="46"/>
      <c r="U11" s="46"/>
      <c r="V11" s="46"/>
      <c r="W11" s="46"/>
    </row>
    <row r="12" spans="1:23" s="12" customFormat="1" ht="15.75">
      <c r="A12" s="22"/>
      <c r="B12" s="27"/>
      <c r="C12" s="28"/>
      <c r="D12" s="30" t="s">
        <v>709</v>
      </c>
      <c r="E12" s="45"/>
      <c r="F12" s="45"/>
      <c r="G12" s="45"/>
      <c r="H12" s="45"/>
      <c r="I12" s="45"/>
      <c r="J12" s="45"/>
      <c r="K12" s="29"/>
      <c r="L12" s="29"/>
      <c r="M12" s="29"/>
      <c r="N12" s="29"/>
      <c r="O12" s="29"/>
      <c r="P12" s="29"/>
      <c r="Q12" s="29"/>
      <c r="R12" s="29"/>
      <c r="S12" s="29"/>
      <c r="T12" s="45"/>
      <c r="U12" s="45"/>
      <c r="V12" s="45"/>
      <c r="W12" s="45"/>
    </row>
    <row r="13" spans="1:23" s="12" customFormat="1" ht="15.75">
      <c r="A13" s="22" t="s">
        <v>710</v>
      </c>
      <c r="B13" s="31" t="s">
        <v>711</v>
      </c>
      <c r="C13" s="32"/>
      <c r="D13" s="29"/>
      <c r="E13" s="45"/>
      <c r="F13" s="45"/>
      <c r="G13" s="45"/>
      <c r="H13" s="45"/>
      <c r="I13" s="45"/>
      <c r="J13" s="45"/>
      <c r="K13" s="29"/>
      <c r="L13" s="29"/>
      <c r="M13" s="29"/>
      <c r="N13" s="29"/>
      <c r="O13" s="29"/>
      <c r="P13" s="29"/>
      <c r="Q13" s="29"/>
      <c r="R13" s="29"/>
      <c r="S13" s="29"/>
      <c r="T13" s="45"/>
      <c r="U13" s="45"/>
      <c r="V13" s="45"/>
      <c r="W13" s="45"/>
    </row>
    <row r="14" spans="1:23" s="12" customFormat="1" ht="15.75">
      <c r="A14" s="22"/>
      <c r="B14" s="31"/>
      <c r="C14" s="32"/>
      <c r="D14" s="29"/>
      <c r="E14" s="45"/>
      <c r="F14" s="45"/>
      <c r="G14" s="45"/>
      <c r="H14" s="45"/>
      <c r="I14" s="45"/>
      <c r="J14" s="45"/>
      <c r="K14" s="29"/>
      <c r="L14" s="29"/>
      <c r="M14" s="29"/>
      <c r="N14" s="29"/>
      <c r="O14" s="29"/>
      <c r="P14" s="29"/>
      <c r="Q14" s="29"/>
      <c r="R14" s="29"/>
      <c r="S14" s="29"/>
      <c r="T14" s="45"/>
      <c r="U14" s="45"/>
      <c r="V14" s="45"/>
      <c r="W14" s="45"/>
    </row>
    <row r="15" spans="1:23" s="12" customFormat="1" ht="15.75">
      <c r="A15" s="22"/>
      <c r="B15" s="31"/>
      <c r="C15" s="32"/>
      <c r="D15" s="30" t="s">
        <v>708</v>
      </c>
      <c r="E15" s="45"/>
      <c r="F15" s="45"/>
      <c r="G15" s="45"/>
      <c r="H15" s="45"/>
      <c r="I15" s="45"/>
      <c r="J15" s="45"/>
      <c r="K15" s="29"/>
      <c r="L15" s="29"/>
      <c r="M15" s="29"/>
      <c r="N15" s="29"/>
      <c r="O15" s="29"/>
      <c r="P15" s="29"/>
      <c r="Q15" s="29"/>
      <c r="R15" s="29"/>
      <c r="S15" s="29"/>
      <c r="T15" s="45"/>
      <c r="U15" s="45"/>
      <c r="V15" s="45"/>
      <c r="W15" s="45"/>
    </row>
    <row r="16" spans="1:23" s="12" customFormat="1" ht="16.5">
      <c r="A16" s="22" t="s">
        <v>712</v>
      </c>
      <c r="B16" s="24" t="s">
        <v>713</v>
      </c>
      <c r="C16" s="25"/>
      <c r="D16" s="29"/>
      <c r="E16" s="45"/>
      <c r="F16" s="45"/>
      <c r="G16" s="45"/>
      <c r="H16" s="45"/>
      <c r="I16" s="45"/>
      <c r="J16" s="45"/>
      <c r="K16" s="29"/>
      <c r="L16" s="29"/>
      <c r="M16" s="29"/>
      <c r="N16" s="29"/>
      <c r="O16" s="29"/>
      <c r="P16" s="29"/>
      <c r="Q16" s="29"/>
      <c r="R16" s="29"/>
      <c r="S16" s="29"/>
      <c r="T16" s="45"/>
      <c r="U16" s="45"/>
      <c r="V16" s="45"/>
      <c r="W16" s="45"/>
    </row>
    <row r="17" spans="1:23" s="12" customFormat="1" ht="15.75">
      <c r="A17" s="22"/>
      <c r="B17" s="24"/>
      <c r="C17" s="25"/>
      <c r="D17" s="29"/>
      <c r="E17" s="45"/>
      <c r="F17" s="45"/>
      <c r="G17" s="45"/>
      <c r="H17" s="45"/>
      <c r="I17" s="45"/>
      <c r="J17" s="45"/>
      <c r="K17" s="29"/>
      <c r="L17" s="29"/>
      <c r="M17" s="29"/>
      <c r="N17" s="29"/>
      <c r="O17" s="29"/>
      <c r="P17" s="29"/>
      <c r="Q17" s="29"/>
      <c r="R17" s="29"/>
      <c r="S17" s="29"/>
      <c r="T17" s="45"/>
      <c r="U17" s="45"/>
      <c r="V17" s="45"/>
      <c r="W17" s="45"/>
    </row>
    <row r="18" spans="1:23" s="12" customFormat="1" ht="15.75">
      <c r="A18" s="22"/>
      <c r="B18" s="24"/>
      <c r="C18" s="25"/>
      <c r="D18" s="30" t="s">
        <v>714</v>
      </c>
      <c r="E18" s="45"/>
      <c r="F18" s="45"/>
      <c r="G18" s="45"/>
      <c r="H18" s="45"/>
      <c r="I18" s="45"/>
      <c r="J18" s="45"/>
      <c r="K18" s="29"/>
      <c r="L18" s="29"/>
      <c r="M18" s="29"/>
      <c r="N18" s="29"/>
      <c r="O18" s="29"/>
      <c r="P18" s="29"/>
      <c r="Q18" s="29"/>
      <c r="R18" s="29"/>
      <c r="S18" s="29"/>
      <c r="T18" s="45"/>
      <c r="U18" s="45"/>
      <c r="V18" s="45"/>
      <c r="W18" s="45"/>
    </row>
    <row r="19" spans="1:23" s="12" customFormat="1" ht="15.75">
      <c r="A19" s="22"/>
      <c r="B19" s="24"/>
      <c r="C19" s="25"/>
      <c r="D19" s="29"/>
      <c r="E19" s="45"/>
      <c r="F19" s="45"/>
      <c r="G19" s="45"/>
      <c r="H19" s="45"/>
      <c r="I19" s="45"/>
      <c r="J19" s="45"/>
      <c r="K19" s="29"/>
      <c r="L19" s="29"/>
      <c r="M19" s="29"/>
      <c r="N19" s="29"/>
      <c r="O19" s="29"/>
      <c r="P19" s="29"/>
      <c r="Q19" s="29"/>
      <c r="R19" s="29"/>
      <c r="S19" s="29"/>
      <c r="T19" s="45"/>
      <c r="U19" s="45"/>
      <c r="V19" s="45"/>
      <c r="W19" s="45"/>
    </row>
    <row r="20" spans="1:23" s="12" customFormat="1" ht="18" customHeight="1">
      <c r="A20" s="22" t="s">
        <v>715</v>
      </c>
      <c r="B20" s="24" t="s">
        <v>716</v>
      </c>
      <c r="C20" s="25"/>
      <c r="D20" s="29"/>
      <c r="E20" s="45"/>
      <c r="F20" s="45"/>
      <c r="G20" s="45"/>
      <c r="H20" s="45"/>
      <c r="I20" s="45"/>
      <c r="J20" s="45"/>
      <c r="K20" s="29"/>
      <c r="L20" s="29"/>
      <c r="M20" s="29"/>
      <c r="N20" s="29"/>
      <c r="O20" s="29"/>
      <c r="P20" s="29"/>
      <c r="Q20" s="29"/>
      <c r="R20" s="29"/>
      <c r="S20" s="29"/>
      <c r="T20" s="45"/>
      <c r="U20" s="45"/>
      <c r="V20" s="45"/>
      <c r="W20" s="45"/>
    </row>
    <row r="21" spans="1:23" s="12" customFormat="1" ht="15.75">
      <c r="A21" s="19"/>
      <c r="B21" s="27"/>
      <c r="C21" s="28"/>
      <c r="D21" s="29"/>
      <c r="E21" s="45"/>
      <c r="F21" s="45"/>
      <c r="G21" s="45"/>
      <c r="H21" s="45"/>
      <c r="I21" s="45"/>
      <c r="J21" s="45"/>
      <c r="K21" s="29"/>
      <c r="L21" s="29"/>
      <c r="M21" s="29"/>
      <c r="N21" s="29"/>
      <c r="O21" s="29"/>
      <c r="P21" s="29"/>
      <c r="Q21" s="29"/>
      <c r="R21" s="29"/>
      <c r="S21" s="29"/>
      <c r="T21" s="45"/>
      <c r="U21" s="45"/>
      <c r="V21" s="45"/>
      <c r="W21" s="45"/>
    </row>
    <row r="22" spans="1:23" s="12" customFormat="1" ht="15.75">
      <c r="A22" s="19"/>
      <c r="B22" s="29"/>
      <c r="C22" s="33"/>
      <c r="D22" s="30" t="s">
        <v>714</v>
      </c>
      <c r="E22" s="45"/>
      <c r="F22" s="45"/>
      <c r="G22" s="45"/>
      <c r="H22" s="45"/>
      <c r="I22" s="45"/>
      <c r="J22" s="45"/>
      <c r="K22" s="29"/>
      <c r="L22" s="29"/>
      <c r="M22" s="29"/>
      <c r="N22" s="29"/>
      <c r="O22" s="29"/>
      <c r="P22" s="29"/>
      <c r="Q22" s="29"/>
      <c r="R22" s="29"/>
      <c r="S22" s="29"/>
      <c r="T22" s="45"/>
      <c r="U22" s="45"/>
      <c r="V22" s="45"/>
      <c r="W22" s="45"/>
    </row>
    <row r="23" spans="1:23" ht="15.75">
      <c r="A23" s="34"/>
      <c r="B23" s="34"/>
      <c r="C23" s="35"/>
      <c r="D23" s="29"/>
      <c r="E23" s="47"/>
      <c r="F23" s="47"/>
      <c r="G23" s="47"/>
      <c r="H23" s="47"/>
      <c r="I23" s="47"/>
      <c r="J23" s="47"/>
      <c r="K23" s="34"/>
      <c r="L23" s="34"/>
      <c r="M23" s="34"/>
      <c r="N23" s="34"/>
      <c r="O23" s="34"/>
      <c r="P23" s="34"/>
      <c r="Q23" s="34"/>
      <c r="R23" s="34"/>
      <c r="S23" s="34"/>
      <c r="T23" s="47"/>
      <c r="U23" s="47"/>
      <c r="V23" s="47"/>
      <c r="W23" s="47"/>
    </row>
    <row r="24" spans="1:10" ht="15.75">
      <c r="A24" s="13" t="s">
        <v>75</v>
      </c>
      <c r="C24" s="13"/>
      <c r="E24" s="13"/>
      <c r="F24" s="13"/>
      <c r="G24" s="13"/>
      <c r="H24" s="13"/>
      <c r="I24" s="13"/>
      <c r="J24" s="13"/>
    </row>
  </sheetData>
  <sheetProtection selectLockedCells="1"/>
  <mergeCells count="26">
    <mergeCell ref="A2:W2"/>
    <mergeCell ref="T3:W3"/>
    <mergeCell ref="E4:V4"/>
    <mergeCell ref="F5:G5"/>
    <mergeCell ref="L5:M5"/>
    <mergeCell ref="O5:P5"/>
    <mergeCell ref="R5:S5"/>
    <mergeCell ref="U5:V5"/>
    <mergeCell ref="F6:G6"/>
    <mergeCell ref="I6:J6"/>
    <mergeCell ref="L6:M6"/>
    <mergeCell ref="O6:P6"/>
    <mergeCell ref="R6:S6"/>
    <mergeCell ref="U6:V6"/>
    <mergeCell ref="A24:K24"/>
    <mergeCell ref="A4:A7"/>
    <mergeCell ref="B4:B7"/>
    <mergeCell ref="C4:C7"/>
    <mergeCell ref="D4:D7"/>
    <mergeCell ref="E5:E7"/>
    <mergeCell ref="H5:H7"/>
    <mergeCell ref="K5:K7"/>
    <mergeCell ref="N5:N7"/>
    <mergeCell ref="Q5:Q7"/>
    <mergeCell ref="T5:T7"/>
    <mergeCell ref="W4:W7"/>
  </mergeCells>
  <printOptions/>
  <pageMargins left="0.9798611111111111" right="0.7597222222222222" top="1" bottom="0.5590277777777778" header="0.5" footer="0.381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showZeros="0" workbookViewId="0" topLeftCell="A1">
      <selection activeCell="G11" sqref="G11"/>
    </sheetView>
  </sheetViews>
  <sheetFormatPr defaultColWidth="6.875" defaultRowHeight="19.5" customHeight="1"/>
  <cols>
    <col min="1" max="1" width="34.625" style="316" customWidth="1"/>
    <col min="2" max="2" width="6.75390625" style="316" customWidth="1"/>
    <col min="3" max="3" width="34.625" style="105" customWidth="1"/>
    <col min="4" max="4" width="6.625" style="105" customWidth="1"/>
    <col min="5" max="255" width="6.875" style="105" customWidth="1"/>
  </cols>
  <sheetData>
    <row r="1" spans="1:256" s="105" customFormat="1" ht="42.75" customHeight="1">
      <c r="A1" s="317" t="s">
        <v>6</v>
      </c>
      <c r="B1" s="317"/>
      <c r="C1" s="317"/>
      <c r="D1" s="317"/>
      <c r="IV1"/>
    </row>
    <row r="2" spans="1:256" s="105" customFormat="1" ht="22.5" customHeight="1">
      <c r="A2" s="318" t="s">
        <v>7</v>
      </c>
      <c r="B2" s="319"/>
      <c r="IV2"/>
    </row>
    <row r="3" spans="1:256" s="105" customFormat="1" ht="18.75" customHeight="1">
      <c r="A3" s="320" t="s">
        <v>8</v>
      </c>
      <c r="B3" s="321" t="s">
        <v>9</v>
      </c>
      <c r="C3" s="320" t="s">
        <v>8</v>
      </c>
      <c r="D3" s="321" t="s">
        <v>9</v>
      </c>
      <c r="IV3"/>
    </row>
    <row r="4" spans="1:256" s="105" customFormat="1" ht="18.75" customHeight="1">
      <c r="A4" s="322" t="s">
        <v>10</v>
      </c>
      <c r="B4" s="323">
        <v>49</v>
      </c>
      <c r="C4" s="322" t="s">
        <v>11</v>
      </c>
      <c r="D4" s="323">
        <v>205</v>
      </c>
      <c r="IV4"/>
    </row>
    <row r="5" spans="1:256" s="105" customFormat="1" ht="18.75" customHeight="1">
      <c r="A5" s="322" t="s">
        <v>12</v>
      </c>
      <c r="B5" s="323"/>
      <c r="C5" s="322" t="s">
        <v>13</v>
      </c>
      <c r="D5" s="323"/>
      <c r="IV5"/>
    </row>
    <row r="6" spans="1:256" s="105" customFormat="1" ht="18.75" customHeight="1">
      <c r="A6" s="322" t="s">
        <v>14</v>
      </c>
      <c r="B6" s="323">
        <v>49</v>
      </c>
      <c r="C6" s="322" t="s">
        <v>15</v>
      </c>
      <c r="D6" s="323">
        <v>9</v>
      </c>
      <c r="G6" s="105" t="s">
        <v>16</v>
      </c>
      <c r="H6" s="105" t="s">
        <v>17</v>
      </c>
      <c r="I6" s="105" t="s">
        <v>18</v>
      </c>
      <c r="IV6"/>
    </row>
    <row r="7" spans="1:256" s="105" customFormat="1" ht="18.75" customHeight="1">
      <c r="A7" s="322" t="s">
        <v>19</v>
      </c>
      <c r="B7" s="323"/>
      <c r="C7" s="322" t="s">
        <v>20</v>
      </c>
      <c r="D7" s="323">
        <v>195</v>
      </c>
      <c r="F7" s="105" t="s">
        <v>21</v>
      </c>
      <c r="G7" s="105">
        <v>37</v>
      </c>
      <c r="H7" s="105">
        <v>12</v>
      </c>
      <c r="I7" s="105">
        <f>SUM(G7:H7)</f>
        <v>49</v>
      </c>
      <c r="IV7"/>
    </row>
    <row r="8" spans="1:256" s="105" customFormat="1" ht="18.75" customHeight="1">
      <c r="A8" s="322" t="s">
        <v>22</v>
      </c>
      <c r="B8" s="323"/>
      <c r="C8" s="322" t="s">
        <v>23</v>
      </c>
      <c r="D8" s="323"/>
      <c r="F8" s="105" t="s">
        <v>24</v>
      </c>
      <c r="G8" s="105">
        <v>40</v>
      </c>
      <c r="H8" s="105">
        <v>21</v>
      </c>
      <c r="I8" s="105">
        <f>SUM(G8:H8)</f>
        <v>61</v>
      </c>
      <c r="IV8"/>
    </row>
    <row r="9" spans="1:256" s="105" customFormat="1" ht="18.75" customHeight="1">
      <c r="A9" s="322" t="s">
        <v>25</v>
      </c>
      <c r="B9" s="323"/>
      <c r="C9" s="324" t="s">
        <v>26</v>
      </c>
      <c r="D9" s="323"/>
      <c r="IV9"/>
    </row>
    <row r="10" spans="1:256" s="105" customFormat="1" ht="18.75" customHeight="1">
      <c r="A10" s="322" t="s">
        <v>27</v>
      </c>
      <c r="B10" s="323">
        <v>61</v>
      </c>
      <c r="C10" s="324" t="s">
        <v>28</v>
      </c>
      <c r="D10" s="323">
        <v>1</v>
      </c>
      <c r="IV10"/>
    </row>
    <row r="11" spans="1:256" s="105" customFormat="1" ht="18.75" customHeight="1">
      <c r="A11" s="322" t="s">
        <v>29</v>
      </c>
      <c r="B11" s="323">
        <v>61</v>
      </c>
      <c r="C11" s="322" t="s">
        <v>30</v>
      </c>
      <c r="D11" s="323"/>
      <c r="IV11"/>
    </row>
    <row r="12" spans="1:256" s="105" customFormat="1" ht="18.75" customHeight="1">
      <c r="A12" s="322" t="s">
        <v>31</v>
      </c>
      <c r="B12" s="323"/>
      <c r="C12" s="322" t="s">
        <v>32</v>
      </c>
      <c r="D12" s="323">
        <v>4</v>
      </c>
      <c r="IV12"/>
    </row>
    <row r="13" spans="1:256" s="105" customFormat="1" ht="18.75" customHeight="1">
      <c r="A13" s="322" t="s">
        <v>33</v>
      </c>
      <c r="B13" s="323">
        <v>61</v>
      </c>
      <c r="C13" s="322" t="s">
        <v>34</v>
      </c>
      <c r="D13" s="323">
        <v>77</v>
      </c>
      <c r="IV13"/>
    </row>
    <row r="14" spans="1:256" s="105" customFormat="1" ht="18.75" customHeight="1">
      <c r="A14" s="322" t="s">
        <v>35</v>
      </c>
      <c r="B14" s="323"/>
      <c r="C14" s="322" t="s">
        <v>36</v>
      </c>
      <c r="D14" s="323">
        <v>1</v>
      </c>
      <c r="IV14"/>
    </row>
    <row r="15" spans="1:256" s="105" customFormat="1" ht="18.75" customHeight="1">
      <c r="A15" s="322" t="s">
        <v>37</v>
      </c>
      <c r="B15" s="323"/>
      <c r="C15" s="322" t="s">
        <v>38</v>
      </c>
      <c r="D15" s="323"/>
      <c r="IV15"/>
    </row>
    <row r="16" spans="1:256" s="105" customFormat="1" ht="18.75" customHeight="1">
      <c r="A16" s="322" t="s">
        <v>39</v>
      </c>
      <c r="B16" s="323"/>
      <c r="C16" s="322" t="s">
        <v>40</v>
      </c>
      <c r="D16" s="323"/>
      <c r="IV16"/>
    </row>
    <row r="17" spans="1:256" s="105" customFormat="1" ht="18.75" customHeight="1">
      <c r="A17" s="322" t="s">
        <v>41</v>
      </c>
      <c r="B17" s="323"/>
      <c r="C17" s="322" t="s">
        <v>42</v>
      </c>
      <c r="D17" s="323"/>
      <c r="IV17"/>
    </row>
    <row r="18" spans="1:256" s="105" customFormat="1" ht="18.75" customHeight="1">
      <c r="A18" s="322" t="s">
        <v>43</v>
      </c>
      <c r="B18" s="323">
        <v>205</v>
      </c>
      <c r="C18" s="322" t="s">
        <v>44</v>
      </c>
      <c r="D18" s="323"/>
      <c r="IV18"/>
    </row>
    <row r="19" spans="1:256" s="105" customFormat="1" ht="18.75" customHeight="1">
      <c r="A19" s="322" t="s">
        <v>45</v>
      </c>
      <c r="B19" s="323"/>
      <c r="C19" s="322" t="s">
        <v>46</v>
      </c>
      <c r="D19" s="323"/>
      <c r="IV19"/>
    </row>
    <row r="20" spans="1:256" s="105" customFormat="1" ht="18.75" customHeight="1">
      <c r="A20" s="322" t="s">
        <v>47</v>
      </c>
      <c r="B20" s="323">
        <v>205</v>
      </c>
      <c r="C20" s="322" t="s">
        <v>48</v>
      </c>
      <c r="D20" s="323">
        <v>66</v>
      </c>
      <c r="IV20"/>
    </row>
    <row r="21" spans="1:256" s="105" customFormat="1" ht="18.75" customHeight="1">
      <c r="A21" s="322" t="s">
        <v>49</v>
      </c>
      <c r="B21" s="323"/>
      <c r="C21" s="322" t="s">
        <v>50</v>
      </c>
      <c r="D21" s="323">
        <v>47</v>
      </c>
      <c r="IV21"/>
    </row>
    <row r="22" spans="1:256" s="105" customFormat="1" ht="18.75" customHeight="1">
      <c r="A22" s="322" t="s">
        <v>51</v>
      </c>
      <c r="B22" s="323">
        <v>61</v>
      </c>
      <c r="C22" s="322" t="s">
        <v>52</v>
      </c>
      <c r="D22" s="323">
        <v>13</v>
      </c>
      <c r="IV22"/>
    </row>
    <row r="23" spans="1:256" s="105" customFormat="1" ht="18.75" customHeight="1">
      <c r="A23" s="325" t="s">
        <v>53</v>
      </c>
      <c r="B23" s="323"/>
      <c r="C23" s="322" t="s">
        <v>54</v>
      </c>
      <c r="D23" s="323"/>
      <c r="IV23"/>
    </row>
    <row r="24" spans="1:256" s="105" customFormat="1" ht="18.75" customHeight="1">
      <c r="A24" s="326" t="s">
        <v>55</v>
      </c>
      <c r="B24" s="323">
        <v>4</v>
      </c>
      <c r="C24" s="322" t="s">
        <v>56</v>
      </c>
      <c r="D24" s="323"/>
      <c r="IV24"/>
    </row>
    <row r="25" spans="1:256" s="105" customFormat="1" ht="18.75" customHeight="1">
      <c r="A25" s="326" t="s">
        <v>57</v>
      </c>
      <c r="B25" s="323"/>
      <c r="C25" s="322" t="s">
        <v>58</v>
      </c>
      <c r="D25" s="323">
        <v>11054</v>
      </c>
      <c r="IV25"/>
    </row>
    <row r="26" spans="1:256" s="105" customFormat="1" ht="18.75" customHeight="1">
      <c r="A26" s="326" t="s">
        <v>59</v>
      </c>
      <c r="B26" s="323">
        <v>31</v>
      </c>
      <c r="C26" s="322" t="s">
        <v>60</v>
      </c>
      <c r="D26" s="323">
        <v>11054</v>
      </c>
      <c r="IV26"/>
    </row>
    <row r="27" spans="1:256" s="105" customFormat="1" ht="18.75" customHeight="1">
      <c r="A27" s="326" t="s">
        <v>61</v>
      </c>
      <c r="B27" s="323"/>
      <c r="C27" s="322" t="s">
        <v>62</v>
      </c>
      <c r="D27" s="323"/>
      <c r="IV27"/>
    </row>
    <row r="28" spans="1:256" s="105" customFormat="1" ht="18.75" customHeight="1">
      <c r="A28" s="325" t="s">
        <v>63</v>
      </c>
      <c r="B28" s="323">
        <v>9</v>
      </c>
      <c r="C28" s="322" t="s">
        <v>64</v>
      </c>
      <c r="D28" s="323"/>
      <c r="IV28"/>
    </row>
    <row r="29" spans="1:256" s="105" customFormat="1" ht="18.75" customHeight="1">
      <c r="A29" s="325" t="s">
        <v>65</v>
      </c>
      <c r="B29" s="323">
        <v>17</v>
      </c>
      <c r="C29" s="322" t="s">
        <v>66</v>
      </c>
      <c r="D29" s="323"/>
      <c r="IV29"/>
    </row>
    <row r="30" spans="1:256" s="105" customFormat="1" ht="18.75" customHeight="1">
      <c r="A30" s="322" t="s">
        <v>67</v>
      </c>
      <c r="B30" s="323"/>
      <c r="C30" s="322" t="s">
        <v>68</v>
      </c>
      <c r="D30" s="324"/>
      <c r="IV30"/>
    </row>
    <row r="31" spans="1:256" s="105" customFormat="1" ht="18.75" customHeight="1">
      <c r="A31" s="322" t="s">
        <v>13</v>
      </c>
      <c r="B31" s="323"/>
      <c r="C31" s="322" t="s">
        <v>69</v>
      </c>
      <c r="D31" s="324"/>
      <c r="IV31"/>
    </row>
    <row r="32" spans="1:256" s="105" customFormat="1" ht="18.75" customHeight="1">
      <c r="A32" s="322" t="s">
        <v>15</v>
      </c>
      <c r="B32" s="323"/>
      <c r="C32" s="322" t="s">
        <v>70</v>
      </c>
      <c r="D32" s="117"/>
      <c r="IV32"/>
    </row>
    <row r="33" spans="1:256" s="105" customFormat="1" ht="18.75" customHeight="1">
      <c r="A33" s="322" t="s">
        <v>20</v>
      </c>
      <c r="B33" s="323"/>
      <c r="C33" s="322" t="s">
        <v>71</v>
      </c>
      <c r="D33" s="117"/>
      <c r="IV33"/>
    </row>
    <row r="34" spans="1:256" s="105" customFormat="1" ht="18.75" customHeight="1">
      <c r="A34" s="322" t="s">
        <v>23</v>
      </c>
      <c r="B34" s="324"/>
      <c r="C34" s="322" t="s">
        <v>72</v>
      </c>
      <c r="D34" s="117"/>
      <c r="IV34"/>
    </row>
    <row r="35" spans="1:256" s="105" customFormat="1" ht="18.75" customHeight="1">
      <c r="A35" s="324" t="s">
        <v>26</v>
      </c>
      <c r="B35" s="324"/>
      <c r="C35" s="322" t="s">
        <v>73</v>
      </c>
      <c r="D35" s="117"/>
      <c r="IV35"/>
    </row>
    <row r="36" spans="1:256" s="105" customFormat="1" ht="16.5" customHeight="1">
      <c r="A36" s="324" t="s">
        <v>28</v>
      </c>
      <c r="B36" s="324"/>
      <c r="C36" s="322" t="s">
        <v>74</v>
      </c>
      <c r="D36" s="117"/>
      <c r="IV36"/>
    </row>
    <row r="37" spans="1:256" s="105" customFormat="1" ht="16.5" customHeight="1">
      <c r="A37" s="306" t="s">
        <v>75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IV37"/>
    </row>
    <row r="38" spans="1:256" s="105" customFormat="1" ht="16.5" customHeight="1">
      <c r="A38" s="316"/>
      <c r="B38" s="316"/>
      <c r="IV38"/>
    </row>
    <row r="39" spans="1:256" s="105" customFormat="1" ht="16.5" customHeight="1">
      <c r="A39" s="316"/>
      <c r="B39" s="316"/>
      <c r="IV39"/>
    </row>
    <row r="40" spans="1:256" s="105" customFormat="1" ht="16.5" customHeight="1">
      <c r="A40" s="316"/>
      <c r="B40" s="316"/>
      <c r="IV40"/>
    </row>
    <row r="41" spans="1:256" s="105" customFormat="1" ht="16.5" customHeight="1">
      <c r="A41" s="316"/>
      <c r="B41" s="316"/>
      <c r="IV41"/>
    </row>
    <row r="42" spans="1:256" s="105" customFormat="1" ht="16.5" customHeight="1">
      <c r="A42" s="316"/>
      <c r="B42" s="316"/>
      <c r="IV42"/>
    </row>
    <row r="43" spans="1:256" s="105" customFormat="1" ht="16.5" customHeight="1">
      <c r="A43" s="316"/>
      <c r="B43" s="316"/>
      <c r="IV43"/>
    </row>
    <row r="44" spans="1:256" s="105" customFormat="1" ht="16.5" customHeight="1">
      <c r="A44" s="316"/>
      <c r="B44" s="316"/>
      <c r="IV44"/>
    </row>
    <row r="45" spans="1:256" s="105" customFormat="1" ht="16.5" customHeight="1">
      <c r="A45" s="316"/>
      <c r="B45" s="316"/>
      <c r="IV45"/>
    </row>
    <row r="46" spans="1:256" s="105" customFormat="1" ht="16.5" customHeight="1">
      <c r="A46" s="316"/>
      <c r="B46" s="316"/>
      <c r="IV46"/>
    </row>
    <row r="47" spans="1:256" s="105" customFormat="1" ht="16.5" customHeight="1">
      <c r="A47" s="316"/>
      <c r="B47" s="316"/>
      <c r="IV47"/>
    </row>
    <row r="48" spans="1:256" s="105" customFormat="1" ht="16.5" customHeight="1">
      <c r="A48" s="316"/>
      <c r="B48" s="316"/>
      <c r="IV48"/>
    </row>
    <row r="49" spans="1:256" s="105" customFormat="1" ht="16.5" customHeight="1">
      <c r="A49" s="316"/>
      <c r="B49" s="316"/>
      <c r="IV49"/>
    </row>
    <row r="50" spans="1:256" s="105" customFormat="1" ht="16.5" customHeight="1">
      <c r="A50" s="316"/>
      <c r="B50" s="316"/>
      <c r="IV50"/>
    </row>
    <row r="51" spans="1:256" s="105" customFormat="1" ht="16.5" customHeight="1">
      <c r="A51" s="316"/>
      <c r="B51" s="316"/>
      <c r="IV51"/>
    </row>
    <row r="52" spans="1:256" s="105" customFormat="1" ht="16.5" customHeight="1">
      <c r="A52" s="316"/>
      <c r="B52" s="316"/>
      <c r="IV52"/>
    </row>
    <row r="53" spans="1:256" s="105" customFormat="1" ht="16.5" customHeight="1">
      <c r="A53" s="316"/>
      <c r="B53" s="316"/>
      <c r="IV53"/>
    </row>
    <row r="54" spans="1:256" s="105" customFormat="1" ht="16.5" customHeight="1">
      <c r="A54" s="316"/>
      <c r="B54" s="316"/>
      <c r="IV54"/>
    </row>
    <row r="55" spans="1:256" s="105" customFormat="1" ht="16.5" customHeight="1">
      <c r="A55" s="316"/>
      <c r="B55" s="316"/>
      <c r="IV55"/>
    </row>
    <row r="56" spans="1:256" s="105" customFormat="1" ht="16.5" customHeight="1">
      <c r="A56" s="316"/>
      <c r="B56" s="316"/>
      <c r="IV56"/>
    </row>
    <row r="57" spans="1:256" s="105" customFormat="1" ht="16.5" customHeight="1">
      <c r="A57" s="316"/>
      <c r="B57" s="316"/>
      <c r="IV57"/>
    </row>
    <row r="58" spans="1:256" s="105" customFormat="1" ht="16.5" customHeight="1">
      <c r="A58" s="316"/>
      <c r="B58" s="316"/>
      <c r="IV58"/>
    </row>
    <row r="59" spans="1:256" s="105" customFormat="1" ht="16.5" customHeight="1">
      <c r="A59" s="316"/>
      <c r="B59" s="316"/>
      <c r="IV59"/>
    </row>
    <row r="60" spans="1:256" s="105" customFormat="1" ht="16.5" customHeight="1">
      <c r="A60" s="316"/>
      <c r="B60" s="316"/>
      <c r="IV60"/>
    </row>
    <row r="61" spans="1:256" s="105" customFormat="1" ht="16.5" customHeight="1">
      <c r="A61" s="316"/>
      <c r="B61" s="316"/>
      <c r="IV61"/>
    </row>
    <row r="62" spans="1:256" s="105" customFormat="1" ht="16.5" customHeight="1">
      <c r="A62" s="316"/>
      <c r="B62" s="316"/>
      <c r="IV62"/>
    </row>
    <row r="63" spans="1:256" s="105" customFormat="1" ht="16.5" customHeight="1">
      <c r="A63" s="316"/>
      <c r="B63" s="316"/>
      <c r="IV63"/>
    </row>
    <row r="64" spans="1:256" s="105" customFormat="1" ht="16.5" customHeight="1">
      <c r="A64" s="316"/>
      <c r="B64" s="316"/>
      <c r="IV64"/>
    </row>
    <row r="65" spans="1:256" s="105" customFormat="1" ht="16.5" customHeight="1">
      <c r="A65" s="316"/>
      <c r="B65" s="316"/>
      <c r="IV65"/>
    </row>
    <row r="66" spans="1:256" s="105" customFormat="1" ht="16.5" customHeight="1">
      <c r="A66" s="316"/>
      <c r="B66" s="316"/>
      <c r="IV66"/>
    </row>
    <row r="67" spans="1:256" s="105" customFormat="1" ht="16.5" customHeight="1">
      <c r="A67" s="316"/>
      <c r="B67" s="316"/>
      <c r="IV67"/>
    </row>
    <row r="68" spans="1:256" s="105" customFormat="1" ht="16.5" customHeight="1">
      <c r="A68" s="316"/>
      <c r="B68" s="316"/>
      <c r="IV68"/>
    </row>
    <row r="69" spans="1:256" s="105" customFormat="1" ht="16.5" customHeight="1">
      <c r="A69" s="316"/>
      <c r="B69" s="316"/>
      <c r="IV69"/>
    </row>
    <row r="70" spans="1:256" s="105" customFormat="1" ht="16.5" customHeight="1">
      <c r="A70" s="316"/>
      <c r="B70" s="316"/>
      <c r="IV70"/>
    </row>
  </sheetData>
  <sheetProtection/>
  <mergeCells count="2">
    <mergeCell ref="A1:D1"/>
    <mergeCell ref="A37:AI37"/>
  </mergeCells>
  <printOptions/>
  <pageMargins left="0.7900000000000001" right="0.43000000000000005" top="0.7479166666666667" bottom="0.11805555555555555" header="0.5" footer="0.4300000000000000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3">
      <selection activeCell="B41" sqref="B41"/>
    </sheetView>
  </sheetViews>
  <sheetFormatPr defaultColWidth="9.00390625" defaultRowHeight="14.25"/>
  <cols>
    <col min="1" max="1" width="45.125" style="0" customWidth="1"/>
    <col min="2" max="2" width="30.00390625" style="0" customWidth="1"/>
    <col min="3" max="3" width="13.75390625" style="0" customWidth="1"/>
    <col min="4" max="4" width="14.875" style="0" customWidth="1"/>
    <col min="5" max="5" width="16.50390625" style="0" customWidth="1"/>
  </cols>
  <sheetData>
    <row r="1" spans="1:5" ht="39.75" customHeight="1">
      <c r="A1" s="1" t="s">
        <v>717</v>
      </c>
      <c r="B1" s="1"/>
      <c r="C1" s="1"/>
      <c r="D1" s="1"/>
      <c r="E1" s="1"/>
    </row>
    <row r="2" spans="1:5" ht="27" customHeight="1">
      <c r="A2" s="2"/>
      <c r="B2" s="2"/>
      <c r="C2" s="2"/>
      <c r="D2" s="2"/>
      <c r="E2" s="6" t="s">
        <v>158</v>
      </c>
    </row>
    <row r="3" spans="1:5" ht="21.75" customHeight="1">
      <c r="A3" s="3" t="s">
        <v>718</v>
      </c>
      <c r="B3" s="3" t="s">
        <v>719</v>
      </c>
      <c r="C3" s="3" t="s">
        <v>720</v>
      </c>
      <c r="D3" s="3" t="s">
        <v>721</v>
      </c>
      <c r="E3" s="3" t="s">
        <v>722</v>
      </c>
    </row>
    <row r="4" spans="1:5" ht="21.75" customHeight="1">
      <c r="A4" s="3" t="s">
        <v>125</v>
      </c>
      <c r="B4" s="4"/>
      <c r="C4" s="4"/>
      <c r="D4" s="4"/>
      <c r="E4" s="4"/>
    </row>
    <row r="5" spans="1:5" ht="21.75" customHeight="1">
      <c r="A5" s="3" t="s">
        <v>723</v>
      </c>
      <c r="B5" s="4"/>
      <c r="C5" s="4"/>
      <c r="D5" s="4"/>
      <c r="E5" s="4"/>
    </row>
    <row r="6" spans="1:5" ht="21.75" customHeight="1">
      <c r="A6" s="4" t="s">
        <v>724</v>
      </c>
      <c r="B6" s="4"/>
      <c r="C6" s="4"/>
      <c r="D6" s="4"/>
      <c r="E6" s="4"/>
    </row>
    <row r="7" spans="1:5" ht="21.75" customHeight="1">
      <c r="A7" s="4" t="s">
        <v>725</v>
      </c>
      <c r="B7" s="4"/>
      <c r="C7" s="4"/>
      <c r="D7" s="4"/>
      <c r="E7" s="4"/>
    </row>
    <row r="8" spans="1:5" ht="21.75" customHeight="1">
      <c r="A8" s="4" t="s">
        <v>726</v>
      </c>
      <c r="B8" s="4"/>
      <c r="C8" s="4"/>
      <c r="D8" s="4"/>
      <c r="E8" s="4"/>
    </row>
    <row r="9" spans="1:5" ht="21.75" customHeight="1">
      <c r="A9" s="4" t="s">
        <v>727</v>
      </c>
      <c r="B9" s="4"/>
      <c r="C9" s="4"/>
      <c r="D9" s="4"/>
      <c r="E9" s="4"/>
    </row>
    <row r="10" spans="1:5" ht="21.75" customHeight="1">
      <c r="A10" s="4" t="s">
        <v>728</v>
      </c>
      <c r="B10" s="4"/>
      <c r="C10" s="4"/>
      <c r="D10" s="4"/>
      <c r="E10" s="4"/>
    </row>
    <row r="11" spans="1:5" ht="21.75" customHeight="1">
      <c r="A11" s="4" t="s">
        <v>729</v>
      </c>
      <c r="B11" s="4"/>
      <c r="C11" s="4"/>
      <c r="D11" s="4"/>
      <c r="E11" s="4"/>
    </row>
    <row r="12" spans="1:5" ht="21.75" customHeight="1">
      <c r="A12" s="4" t="s">
        <v>730</v>
      </c>
      <c r="B12" s="4"/>
      <c r="C12" s="4"/>
      <c r="D12" s="4"/>
      <c r="E12" s="4"/>
    </row>
    <row r="13" spans="1:5" ht="21.75" customHeight="1">
      <c r="A13" s="4" t="s">
        <v>731</v>
      </c>
      <c r="B13" s="4"/>
      <c r="C13" s="4"/>
      <c r="D13" s="4"/>
      <c r="E13" s="4"/>
    </row>
    <row r="14" spans="1:5" ht="21.75" customHeight="1">
      <c r="A14" s="4" t="s">
        <v>732</v>
      </c>
      <c r="B14" s="4"/>
      <c r="C14" s="4"/>
      <c r="D14" s="4"/>
      <c r="E14" s="4"/>
    </row>
    <row r="15" spans="1:5" ht="21.75" customHeight="1">
      <c r="A15" s="4" t="s">
        <v>733</v>
      </c>
      <c r="B15" s="4"/>
      <c r="C15" s="4"/>
      <c r="D15" s="4"/>
      <c r="E15" s="4"/>
    </row>
    <row r="16" spans="1:5" ht="21.75" customHeight="1">
      <c r="A16" s="3" t="s">
        <v>734</v>
      </c>
      <c r="B16" s="4"/>
      <c r="C16" s="4"/>
      <c r="D16" s="4"/>
      <c r="E16" s="4"/>
    </row>
    <row r="17" spans="1:5" ht="21.75" customHeight="1">
      <c r="A17" s="4" t="s">
        <v>735</v>
      </c>
      <c r="B17" s="4"/>
      <c r="C17" s="4"/>
      <c r="D17" s="4"/>
      <c r="E17" s="4"/>
    </row>
    <row r="18" spans="1:5" ht="21.75" customHeight="1">
      <c r="A18" s="4" t="s">
        <v>736</v>
      </c>
      <c r="B18" s="4"/>
      <c r="C18" s="4"/>
      <c r="D18" s="4"/>
      <c r="E18" s="4"/>
    </row>
    <row r="19" spans="1:5" ht="21.75" customHeight="1">
      <c r="A19" s="4" t="s">
        <v>737</v>
      </c>
      <c r="B19" s="4"/>
      <c r="C19" s="4"/>
      <c r="D19" s="4"/>
      <c r="E19" s="4"/>
    </row>
    <row r="20" spans="1:5" ht="21.75" customHeight="1">
      <c r="A20" s="4" t="s">
        <v>738</v>
      </c>
      <c r="B20" s="4"/>
      <c r="C20" s="4"/>
      <c r="D20" s="4"/>
      <c r="E20" s="4"/>
    </row>
    <row r="21" spans="1:5" ht="21.75" customHeight="1">
      <c r="A21" s="4" t="s">
        <v>739</v>
      </c>
      <c r="B21" s="4"/>
      <c r="C21" s="4"/>
      <c r="D21" s="4"/>
      <c r="E21" s="4"/>
    </row>
    <row r="22" spans="1:5" ht="21.75" customHeight="1">
      <c r="A22" s="4" t="s">
        <v>740</v>
      </c>
      <c r="B22" s="4"/>
      <c r="C22" s="4"/>
      <c r="D22" s="4"/>
      <c r="E22" s="4"/>
    </row>
    <row r="23" spans="1:5" ht="21.75" customHeight="1">
      <c r="A23" s="4" t="s">
        <v>741</v>
      </c>
      <c r="B23" s="4"/>
      <c r="C23" s="4"/>
      <c r="D23" s="4"/>
      <c r="E23" s="4"/>
    </row>
    <row r="24" spans="1:5" ht="21.75" customHeight="1">
      <c r="A24" s="3" t="s">
        <v>742</v>
      </c>
      <c r="B24" s="4"/>
      <c r="C24" s="4"/>
      <c r="D24" s="4"/>
      <c r="E24" s="4"/>
    </row>
    <row r="25" spans="1:5" ht="21.75" customHeight="1">
      <c r="A25" s="4" t="s">
        <v>743</v>
      </c>
      <c r="B25" s="4"/>
      <c r="C25" s="4"/>
      <c r="D25" s="4"/>
      <c r="E25" s="4"/>
    </row>
    <row r="26" spans="1:5" ht="21.75" customHeight="1">
      <c r="A26" s="4" t="s">
        <v>725</v>
      </c>
      <c r="B26" s="4"/>
      <c r="C26" s="4"/>
      <c r="D26" s="4"/>
      <c r="E26" s="4"/>
    </row>
    <row r="27" spans="1:5" ht="21.75" customHeight="1">
      <c r="A27" s="4" t="s">
        <v>744</v>
      </c>
      <c r="B27" s="4"/>
      <c r="C27" s="4"/>
      <c r="D27" s="4"/>
      <c r="E27" s="4"/>
    </row>
    <row r="28" spans="1:5" ht="21.75" customHeight="1">
      <c r="A28" s="4" t="s">
        <v>745</v>
      </c>
      <c r="B28" s="4"/>
      <c r="C28" s="4"/>
      <c r="D28" s="4"/>
      <c r="E28" s="4"/>
    </row>
    <row r="29" spans="1:5" ht="21.75" customHeight="1">
      <c r="A29" s="4" t="s">
        <v>746</v>
      </c>
      <c r="B29" s="4"/>
      <c r="C29" s="4"/>
      <c r="D29" s="4"/>
      <c r="E29" s="4"/>
    </row>
    <row r="30" spans="1:5" ht="21.75" customHeight="1">
      <c r="A30" s="4" t="s">
        <v>747</v>
      </c>
      <c r="B30" s="4"/>
      <c r="C30" s="4"/>
      <c r="D30" s="4"/>
      <c r="E30" s="4"/>
    </row>
    <row r="31" spans="1:5" ht="21.75" customHeight="1">
      <c r="A31" s="4" t="s">
        <v>748</v>
      </c>
      <c r="B31" s="4"/>
      <c r="C31" s="4"/>
      <c r="D31" s="4"/>
      <c r="E31" s="4"/>
    </row>
    <row r="32" spans="1:5" ht="21.75" customHeight="1">
      <c r="A32" s="4" t="s">
        <v>749</v>
      </c>
      <c r="B32" s="4"/>
      <c r="C32" s="4"/>
      <c r="D32" s="4"/>
      <c r="E32" s="4"/>
    </row>
    <row r="33" spans="1:5" ht="21.75" customHeight="1">
      <c r="A33" s="5" t="s">
        <v>750</v>
      </c>
      <c r="B33" s="4"/>
      <c r="C33" s="4"/>
      <c r="D33" s="4"/>
      <c r="E33" s="4"/>
    </row>
    <row r="34" spans="1:5" ht="21.75" customHeight="1">
      <c r="A34" s="3" t="s">
        <v>751</v>
      </c>
      <c r="B34" s="4"/>
      <c r="C34" s="4"/>
      <c r="D34" s="4"/>
      <c r="E34" s="4"/>
    </row>
    <row r="35" spans="1:5" ht="21.75" customHeight="1">
      <c r="A35" s="4" t="s">
        <v>752</v>
      </c>
      <c r="B35" s="4"/>
      <c r="C35" s="4"/>
      <c r="D35" s="4"/>
      <c r="E35" s="4"/>
    </row>
    <row r="36" spans="1:5" ht="21.75" customHeight="1">
      <c r="A36" s="4" t="s">
        <v>753</v>
      </c>
      <c r="B36" s="4"/>
      <c r="C36" s="4"/>
      <c r="D36" s="4"/>
      <c r="E36" s="4"/>
    </row>
    <row r="37" spans="1:5" ht="21.75" customHeight="1">
      <c r="A37" s="4" t="s">
        <v>754</v>
      </c>
      <c r="B37" s="4"/>
      <c r="C37" s="4"/>
      <c r="D37" s="4"/>
      <c r="E37" s="4"/>
    </row>
  </sheetData>
  <sheetProtection/>
  <mergeCells count="1">
    <mergeCell ref="A1:E1"/>
  </mergeCells>
  <printOptions/>
  <pageMargins left="1.06" right="0.75" top="0.98" bottom="0.63" header="0.51" footer="0.42"/>
  <pageSetup horizontalDpi="600" verticalDpi="6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10.375" style="0" customWidth="1"/>
    <col min="2" max="2" width="4.125" style="0" customWidth="1"/>
    <col min="3" max="3" width="4.00390625" style="0" customWidth="1"/>
    <col min="4" max="12" width="3.25390625" style="0" customWidth="1"/>
    <col min="13" max="14" width="3.75390625" style="0" customWidth="1"/>
    <col min="15" max="36" width="3.25390625" style="0" customWidth="1"/>
  </cols>
  <sheetData>
    <row r="1" spans="1:36" ht="42" customHeight="1">
      <c r="A1" s="286" t="s">
        <v>76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</row>
    <row r="2" spans="1:36" s="285" customFormat="1" ht="25.5" customHeight="1">
      <c r="A2" s="287" t="s">
        <v>77</v>
      </c>
      <c r="B2" s="287"/>
      <c r="C2" s="287"/>
      <c r="D2" s="287"/>
      <c r="E2" s="287"/>
      <c r="F2" s="287"/>
      <c r="G2" s="287"/>
      <c r="H2" s="287"/>
      <c r="I2" s="307"/>
      <c r="J2" s="307"/>
      <c r="K2" s="307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12" t="s">
        <v>78</v>
      </c>
      <c r="AG2" s="312"/>
      <c r="AH2" s="312"/>
      <c r="AI2" s="287"/>
      <c r="AJ2" s="287"/>
    </row>
    <row r="3" spans="1:36" ht="16.5" customHeight="1">
      <c r="A3" s="288" t="s">
        <v>79</v>
      </c>
      <c r="B3" s="289" t="s">
        <v>80</v>
      </c>
      <c r="C3" s="290" t="s">
        <v>81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313"/>
    </row>
    <row r="4" spans="1:36" ht="17.25" customHeight="1">
      <c r="A4" s="292"/>
      <c r="B4" s="293"/>
      <c r="C4" s="294" t="s">
        <v>82</v>
      </c>
      <c r="D4" s="294"/>
      <c r="E4" s="294"/>
      <c r="F4" s="294"/>
      <c r="G4" s="294"/>
      <c r="H4" s="294"/>
      <c r="I4" s="294"/>
      <c r="J4" s="294"/>
      <c r="K4" s="294"/>
      <c r="L4" s="294"/>
      <c r="M4" s="294" t="s">
        <v>83</v>
      </c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 t="s">
        <v>84</v>
      </c>
      <c r="AE4" s="294"/>
      <c r="AF4" s="294"/>
      <c r="AG4" s="294" t="s">
        <v>85</v>
      </c>
      <c r="AH4" s="294"/>
      <c r="AI4" s="294"/>
      <c r="AJ4" s="296" t="s">
        <v>86</v>
      </c>
    </row>
    <row r="5" spans="1:36" s="7" customFormat="1" ht="21" customHeight="1">
      <c r="A5" s="292"/>
      <c r="B5" s="293"/>
      <c r="C5" s="295" t="s">
        <v>87</v>
      </c>
      <c r="D5" s="296" t="s">
        <v>88</v>
      </c>
      <c r="E5" s="296" t="s">
        <v>89</v>
      </c>
      <c r="F5" s="296" t="s">
        <v>90</v>
      </c>
      <c r="G5" s="296" t="s">
        <v>91</v>
      </c>
      <c r="H5" s="296" t="s">
        <v>92</v>
      </c>
      <c r="I5" s="296" t="s">
        <v>93</v>
      </c>
      <c r="J5" s="296" t="s">
        <v>94</v>
      </c>
      <c r="K5" s="296" t="s">
        <v>95</v>
      </c>
      <c r="L5" s="296" t="s">
        <v>96</v>
      </c>
      <c r="M5" s="296" t="s">
        <v>18</v>
      </c>
      <c r="N5" s="296" t="s">
        <v>97</v>
      </c>
      <c r="O5" s="309" t="s">
        <v>98</v>
      </c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296" t="s">
        <v>99</v>
      </c>
      <c r="AC5" s="296" t="s">
        <v>100</v>
      </c>
      <c r="AD5" s="296" t="s">
        <v>87</v>
      </c>
      <c r="AE5" s="296" t="s">
        <v>101</v>
      </c>
      <c r="AF5" s="296" t="s">
        <v>102</v>
      </c>
      <c r="AG5" s="296" t="s">
        <v>87</v>
      </c>
      <c r="AH5" s="296" t="s">
        <v>101</v>
      </c>
      <c r="AI5" s="296" t="s">
        <v>102</v>
      </c>
      <c r="AJ5" s="314"/>
    </row>
    <row r="6" spans="1:36" ht="57.75" customHeight="1">
      <c r="A6" s="297"/>
      <c r="B6" s="298"/>
      <c r="C6" s="299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11" t="s">
        <v>88</v>
      </c>
      <c r="P6" s="311" t="s">
        <v>103</v>
      </c>
      <c r="Q6" s="311" t="s">
        <v>90</v>
      </c>
      <c r="R6" s="311" t="s">
        <v>91</v>
      </c>
      <c r="S6" s="311" t="s">
        <v>92</v>
      </c>
      <c r="T6" s="311" t="s">
        <v>104</v>
      </c>
      <c r="U6" s="311" t="s">
        <v>105</v>
      </c>
      <c r="V6" s="311" t="s">
        <v>106</v>
      </c>
      <c r="W6" s="311" t="s">
        <v>107</v>
      </c>
      <c r="X6" s="311" t="s">
        <v>93</v>
      </c>
      <c r="Y6" s="311" t="s">
        <v>94</v>
      </c>
      <c r="Z6" s="311" t="s">
        <v>95</v>
      </c>
      <c r="AA6" s="311" t="s">
        <v>96</v>
      </c>
      <c r="AB6" s="300"/>
      <c r="AC6" s="300"/>
      <c r="AD6" s="300"/>
      <c r="AE6" s="300"/>
      <c r="AF6" s="300"/>
      <c r="AG6" s="300"/>
      <c r="AH6" s="300"/>
      <c r="AI6" s="300"/>
      <c r="AJ6" s="300"/>
    </row>
    <row r="7" spans="1:36" ht="24" customHeight="1">
      <c r="A7" s="301" t="s">
        <v>18</v>
      </c>
      <c r="B7" s="302">
        <f aca="true" t="shared" si="0" ref="B7:AJ7">SUM(B8:B17)</f>
        <v>266</v>
      </c>
      <c r="C7" s="302">
        <f t="shared" si="0"/>
        <v>0</v>
      </c>
      <c r="D7" s="302">
        <f t="shared" si="0"/>
        <v>0</v>
      </c>
      <c r="E7" s="302">
        <f t="shared" si="0"/>
        <v>0</v>
      </c>
      <c r="F7" s="302">
        <f t="shared" si="0"/>
        <v>0</v>
      </c>
      <c r="G7" s="302">
        <f t="shared" si="0"/>
        <v>0</v>
      </c>
      <c r="H7" s="302">
        <f t="shared" si="0"/>
        <v>0</v>
      </c>
      <c r="I7" s="302">
        <f t="shared" si="0"/>
        <v>0</v>
      </c>
      <c r="J7" s="302">
        <f t="shared" si="0"/>
        <v>0</v>
      </c>
      <c r="K7" s="302">
        <f t="shared" si="0"/>
        <v>0</v>
      </c>
      <c r="L7" s="302">
        <f t="shared" si="0"/>
        <v>0</v>
      </c>
      <c r="M7" s="302">
        <f t="shared" si="0"/>
        <v>61</v>
      </c>
      <c r="N7" s="302">
        <f t="shared" si="0"/>
        <v>61</v>
      </c>
      <c r="O7" s="302">
        <f t="shared" si="0"/>
        <v>0</v>
      </c>
      <c r="P7" s="302">
        <f t="shared" si="0"/>
        <v>0</v>
      </c>
      <c r="Q7" s="302">
        <f t="shared" si="0"/>
        <v>0</v>
      </c>
      <c r="R7" s="302">
        <f t="shared" si="0"/>
        <v>0</v>
      </c>
      <c r="S7" s="302">
        <f t="shared" si="0"/>
        <v>9</v>
      </c>
      <c r="T7" s="302">
        <f t="shared" si="0"/>
        <v>4</v>
      </c>
      <c r="U7" s="302">
        <f t="shared" si="0"/>
        <v>31</v>
      </c>
      <c r="V7" s="302">
        <f t="shared" si="0"/>
        <v>17</v>
      </c>
      <c r="W7" s="302">
        <f t="shared" si="0"/>
        <v>0</v>
      </c>
      <c r="X7" s="302">
        <f t="shared" si="0"/>
        <v>0</v>
      </c>
      <c r="Y7" s="302">
        <f t="shared" si="0"/>
        <v>0</v>
      </c>
      <c r="Z7" s="302">
        <f t="shared" si="0"/>
        <v>0</v>
      </c>
      <c r="AA7" s="302">
        <f t="shared" si="0"/>
        <v>0</v>
      </c>
      <c r="AB7" s="302">
        <f t="shared" si="0"/>
        <v>0</v>
      </c>
      <c r="AC7" s="302">
        <f t="shared" si="0"/>
        <v>0</v>
      </c>
      <c r="AD7" s="302">
        <f t="shared" si="0"/>
        <v>0</v>
      </c>
      <c r="AE7" s="302">
        <f t="shared" si="0"/>
        <v>0</v>
      </c>
      <c r="AF7" s="302">
        <f t="shared" si="0"/>
        <v>0</v>
      </c>
      <c r="AG7" s="302">
        <f t="shared" si="0"/>
        <v>205</v>
      </c>
      <c r="AH7" s="302">
        <f t="shared" si="0"/>
        <v>0</v>
      </c>
      <c r="AI7" s="302">
        <f t="shared" si="0"/>
        <v>205</v>
      </c>
      <c r="AJ7" s="302">
        <f t="shared" si="0"/>
        <v>0</v>
      </c>
    </row>
    <row r="8" spans="1:36" ht="24" customHeight="1">
      <c r="A8" s="303" t="s">
        <v>108</v>
      </c>
      <c r="B8" s="304">
        <f>C8+M8+AD8+AG8+AJ8</f>
        <v>0</v>
      </c>
      <c r="C8" s="302">
        <f>SUM(D8:L8)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>
        <f>SUM(AB8+AC8+N8)</f>
        <v>0</v>
      </c>
      <c r="N8" s="302">
        <f>SUM(O8:AA8)</f>
        <v>0</v>
      </c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>
        <f>AE8+AF8</f>
        <v>0</v>
      </c>
      <c r="AE8" s="302"/>
      <c r="AF8" s="302"/>
      <c r="AG8" s="302">
        <f>SUM(AH8:AI8)</f>
        <v>0</v>
      </c>
      <c r="AH8" s="302"/>
      <c r="AI8" s="302"/>
      <c r="AJ8" s="302"/>
    </row>
    <row r="9" spans="1:36" ht="24" customHeight="1">
      <c r="A9" s="305" t="s">
        <v>109</v>
      </c>
      <c r="B9" s="304">
        <v>3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>
        <v>3</v>
      </c>
      <c r="N9" s="302">
        <v>3</v>
      </c>
      <c r="O9" s="302"/>
      <c r="P9" s="302"/>
      <c r="Q9" s="302"/>
      <c r="R9" s="302"/>
      <c r="S9" s="302"/>
      <c r="T9" s="302"/>
      <c r="U9" s="302"/>
      <c r="V9" s="302">
        <v>3</v>
      </c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</row>
    <row r="10" spans="1:36" ht="24" customHeight="1">
      <c r="A10" s="305" t="s">
        <v>110</v>
      </c>
      <c r="B10" s="304">
        <f aca="true" t="shared" si="1" ref="B10:B17">C10+M10+AD10+AG10+AJ10</f>
        <v>242</v>
      </c>
      <c r="C10" s="302">
        <f aca="true" t="shared" si="2" ref="C10:C17">SUM(D10:L10)</f>
        <v>0</v>
      </c>
      <c r="D10" s="302"/>
      <c r="E10" s="302"/>
      <c r="F10" s="302"/>
      <c r="G10" s="302"/>
      <c r="H10" s="302"/>
      <c r="I10" s="302"/>
      <c r="J10" s="302"/>
      <c r="K10" s="302"/>
      <c r="L10" s="302"/>
      <c r="M10" s="302">
        <f aca="true" t="shared" si="3" ref="M10:M17">SUM(AB10+AC10+N10)</f>
        <v>37</v>
      </c>
      <c r="N10" s="302">
        <f aca="true" t="shared" si="4" ref="N10:N17">SUM(O10:AA10)</f>
        <v>37</v>
      </c>
      <c r="O10" s="302"/>
      <c r="P10" s="302"/>
      <c r="Q10" s="302"/>
      <c r="R10" s="302"/>
      <c r="S10" s="302">
        <v>8</v>
      </c>
      <c r="T10" s="302">
        <v>0</v>
      </c>
      <c r="U10" s="302">
        <v>22</v>
      </c>
      <c r="V10" s="302">
        <v>7</v>
      </c>
      <c r="W10" s="302"/>
      <c r="X10" s="302"/>
      <c r="Y10" s="302"/>
      <c r="Z10" s="302"/>
      <c r="AA10" s="302"/>
      <c r="AB10" s="302"/>
      <c r="AC10" s="302"/>
      <c r="AD10" s="302">
        <f aca="true" t="shared" si="5" ref="AD10:AD17">AE10+AF10</f>
        <v>0</v>
      </c>
      <c r="AE10" s="302"/>
      <c r="AF10" s="302"/>
      <c r="AG10" s="302">
        <f aca="true" t="shared" si="6" ref="AG10:AG17">SUM(AH10:AI10)</f>
        <v>205</v>
      </c>
      <c r="AH10" s="302"/>
      <c r="AI10" s="302">
        <v>205</v>
      </c>
      <c r="AJ10" s="302"/>
    </row>
    <row r="11" spans="1:36" ht="24" customHeight="1">
      <c r="A11" s="305" t="s">
        <v>111</v>
      </c>
      <c r="B11" s="304">
        <f t="shared" si="1"/>
        <v>21</v>
      </c>
      <c r="C11" s="302">
        <f t="shared" si="2"/>
        <v>0</v>
      </c>
      <c r="D11" s="302"/>
      <c r="E11" s="302"/>
      <c r="F11" s="302"/>
      <c r="G11" s="302"/>
      <c r="H11" s="302"/>
      <c r="I11" s="302"/>
      <c r="J11" s="302"/>
      <c r="K11" s="302"/>
      <c r="L11" s="302"/>
      <c r="M11" s="302">
        <f t="shared" si="3"/>
        <v>21</v>
      </c>
      <c r="N11" s="302">
        <f t="shared" si="4"/>
        <v>21</v>
      </c>
      <c r="O11" s="302"/>
      <c r="P11" s="302"/>
      <c r="Q11" s="302"/>
      <c r="R11" s="302"/>
      <c r="S11" s="302">
        <v>1</v>
      </c>
      <c r="T11" s="302">
        <v>4</v>
      </c>
      <c r="U11" s="302">
        <v>9</v>
      </c>
      <c r="V11" s="302">
        <v>7</v>
      </c>
      <c r="W11" s="302"/>
      <c r="X11" s="302"/>
      <c r="Y11" s="302"/>
      <c r="Z11" s="302"/>
      <c r="AA11" s="302"/>
      <c r="AB11" s="302"/>
      <c r="AC11" s="302"/>
      <c r="AD11" s="302">
        <f t="shared" si="5"/>
        <v>0</v>
      </c>
      <c r="AE11" s="302"/>
      <c r="AF11" s="302"/>
      <c r="AG11" s="302">
        <f t="shared" si="6"/>
        <v>0</v>
      </c>
      <c r="AH11" s="302"/>
      <c r="AI11" s="302"/>
      <c r="AJ11" s="302"/>
    </row>
    <row r="12" spans="1:36" ht="24" customHeight="1">
      <c r="A12" s="303"/>
      <c r="B12" s="304">
        <f t="shared" si="1"/>
        <v>0</v>
      </c>
      <c r="C12" s="302">
        <f t="shared" si="2"/>
        <v>0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>
        <f t="shared" si="3"/>
        <v>0</v>
      </c>
      <c r="N12" s="302">
        <f t="shared" si="4"/>
        <v>0</v>
      </c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>
        <f t="shared" si="5"/>
        <v>0</v>
      </c>
      <c r="AE12" s="302"/>
      <c r="AF12" s="302"/>
      <c r="AG12" s="302">
        <f t="shared" si="6"/>
        <v>0</v>
      </c>
      <c r="AH12" s="302"/>
      <c r="AI12" s="302"/>
      <c r="AJ12" s="302"/>
    </row>
    <row r="13" spans="1:36" ht="24" customHeight="1">
      <c r="A13" s="303"/>
      <c r="B13" s="304">
        <f t="shared" si="1"/>
        <v>0</v>
      </c>
      <c r="C13" s="302">
        <f t="shared" si="2"/>
        <v>0</v>
      </c>
      <c r="D13" s="302"/>
      <c r="E13" s="302"/>
      <c r="F13" s="302"/>
      <c r="G13" s="302"/>
      <c r="H13" s="302"/>
      <c r="I13" s="302"/>
      <c r="J13" s="302"/>
      <c r="K13" s="302"/>
      <c r="L13" s="302"/>
      <c r="M13" s="302">
        <f t="shared" si="3"/>
        <v>0</v>
      </c>
      <c r="N13" s="302">
        <f t="shared" si="4"/>
        <v>0</v>
      </c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>
        <f t="shared" si="5"/>
        <v>0</v>
      </c>
      <c r="AE13" s="302"/>
      <c r="AF13" s="302"/>
      <c r="AG13" s="302">
        <f t="shared" si="6"/>
        <v>0</v>
      </c>
      <c r="AH13" s="302"/>
      <c r="AI13" s="302"/>
      <c r="AJ13" s="302"/>
    </row>
    <row r="14" spans="1:36" ht="24" customHeight="1">
      <c r="A14" s="303"/>
      <c r="B14" s="304">
        <f t="shared" si="1"/>
        <v>0</v>
      </c>
      <c r="C14" s="302">
        <f t="shared" si="2"/>
        <v>0</v>
      </c>
      <c r="D14" s="302"/>
      <c r="E14" s="302"/>
      <c r="F14" s="302"/>
      <c r="G14" s="302"/>
      <c r="H14" s="302"/>
      <c r="I14" s="302"/>
      <c r="J14" s="302"/>
      <c r="K14" s="302"/>
      <c r="L14" s="302"/>
      <c r="M14" s="302">
        <f t="shared" si="3"/>
        <v>0</v>
      </c>
      <c r="N14" s="302">
        <f t="shared" si="4"/>
        <v>0</v>
      </c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>
        <f t="shared" si="5"/>
        <v>0</v>
      </c>
      <c r="AE14" s="302"/>
      <c r="AF14" s="302"/>
      <c r="AG14" s="302">
        <f t="shared" si="6"/>
        <v>0</v>
      </c>
      <c r="AH14" s="302"/>
      <c r="AI14" s="302"/>
      <c r="AJ14" s="302"/>
    </row>
    <row r="15" spans="1:36" ht="24" customHeight="1">
      <c r="A15" s="303"/>
      <c r="B15" s="304">
        <f t="shared" si="1"/>
        <v>0</v>
      </c>
      <c r="C15" s="302">
        <f t="shared" si="2"/>
        <v>0</v>
      </c>
      <c r="D15" s="302"/>
      <c r="E15" s="302"/>
      <c r="F15" s="302"/>
      <c r="G15" s="302"/>
      <c r="H15" s="302"/>
      <c r="I15" s="302"/>
      <c r="J15" s="302"/>
      <c r="K15" s="302"/>
      <c r="L15" s="302"/>
      <c r="M15" s="302">
        <f t="shared" si="3"/>
        <v>0</v>
      </c>
      <c r="N15" s="302">
        <f t="shared" si="4"/>
        <v>0</v>
      </c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>
        <f t="shared" si="5"/>
        <v>0</v>
      </c>
      <c r="AE15" s="302"/>
      <c r="AF15" s="302"/>
      <c r="AG15" s="302">
        <f t="shared" si="6"/>
        <v>0</v>
      </c>
      <c r="AH15" s="302"/>
      <c r="AI15" s="302"/>
      <c r="AJ15" s="302"/>
    </row>
    <row r="16" spans="1:36" ht="24" customHeight="1">
      <c r="A16" s="303"/>
      <c r="B16" s="304">
        <f t="shared" si="1"/>
        <v>0</v>
      </c>
      <c r="C16" s="302">
        <f t="shared" si="2"/>
        <v>0</v>
      </c>
      <c r="D16" s="302"/>
      <c r="E16" s="302"/>
      <c r="F16" s="302"/>
      <c r="G16" s="302"/>
      <c r="H16" s="302"/>
      <c r="I16" s="302"/>
      <c r="J16" s="302"/>
      <c r="K16" s="302"/>
      <c r="L16" s="302"/>
      <c r="M16" s="302">
        <f t="shared" si="3"/>
        <v>0</v>
      </c>
      <c r="N16" s="302">
        <f t="shared" si="4"/>
        <v>0</v>
      </c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>
        <f t="shared" si="5"/>
        <v>0</v>
      </c>
      <c r="AE16" s="302"/>
      <c r="AF16" s="302"/>
      <c r="AG16" s="302">
        <f t="shared" si="6"/>
        <v>0</v>
      </c>
      <c r="AH16" s="302"/>
      <c r="AI16" s="302"/>
      <c r="AJ16" s="302"/>
    </row>
    <row r="17" spans="1:36" ht="24" customHeight="1">
      <c r="A17" s="303"/>
      <c r="B17" s="304">
        <f t="shared" si="1"/>
        <v>0</v>
      </c>
      <c r="C17" s="302">
        <f t="shared" si="2"/>
        <v>0</v>
      </c>
      <c r="D17" s="302"/>
      <c r="E17" s="302"/>
      <c r="F17" s="302"/>
      <c r="G17" s="302"/>
      <c r="H17" s="302"/>
      <c r="I17" s="302"/>
      <c r="J17" s="302"/>
      <c r="K17" s="302"/>
      <c r="L17" s="302"/>
      <c r="M17" s="302">
        <f t="shared" si="3"/>
        <v>0</v>
      </c>
      <c r="N17" s="302">
        <f t="shared" si="4"/>
        <v>0</v>
      </c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>
        <f t="shared" si="5"/>
        <v>0</v>
      </c>
      <c r="AE17" s="302"/>
      <c r="AF17" s="302"/>
      <c r="AG17" s="302">
        <f t="shared" si="6"/>
        <v>0</v>
      </c>
      <c r="AH17" s="302"/>
      <c r="AI17" s="302"/>
      <c r="AJ17" s="302"/>
    </row>
    <row r="18" spans="1:36" ht="18.75" customHeight="1">
      <c r="A18" s="306" t="s">
        <v>75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15"/>
    </row>
  </sheetData>
  <sheetProtection/>
  <mergeCells count="32">
    <mergeCell ref="A1:AJ1"/>
    <mergeCell ref="AF2:AH2"/>
    <mergeCell ref="C3:AJ3"/>
    <mergeCell ref="C4:L4"/>
    <mergeCell ref="M4:AC4"/>
    <mergeCell ref="AD4:AF4"/>
    <mergeCell ref="AG4:AI4"/>
    <mergeCell ref="O5:AA5"/>
    <mergeCell ref="A18:AI18"/>
    <mergeCell ref="A3:A6"/>
    <mergeCell ref="B3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B5:AB6"/>
    <mergeCell ref="AC5:AC6"/>
    <mergeCell ref="AD5:AD6"/>
    <mergeCell ref="AE5:AE6"/>
    <mergeCell ref="AF5:AF6"/>
    <mergeCell ref="AG5:AG6"/>
    <mergeCell ref="AH5:AH6"/>
    <mergeCell ref="AI5:AI6"/>
    <mergeCell ref="AJ4:AJ6"/>
  </mergeCells>
  <printOptions/>
  <pageMargins left="0.78" right="0.29" top="0.9199999999999999" bottom="0.65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showZeros="0" workbookViewId="0" topLeftCell="A1">
      <selection activeCell="A3" sqref="A3:B4"/>
    </sheetView>
  </sheetViews>
  <sheetFormatPr defaultColWidth="9.00390625" defaultRowHeight="14.25"/>
  <cols>
    <col min="1" max="1" width="23.25390625" style="0" customWidth="1"/>
    <col min="2" max="2" width="6.375" style="0" customWidth="1"/>
    <col min="3" max="3" width="7.00390625" style="0" customWidth="1"/>
    <col min="5" max="5" width="7.625" style="0" customWidth="1"/>
    <col min="6" max="6" width="12.25390625" style="0" customWidth="1"/>
    <col min="7" max="7" width="7.75390625" style="0" customWidth="1"/>
    <col min="8" max="8" width="8.75390625" style="0" customWidth="1"/>
    <col min="9" max="9" width="7.875" style="0" customWidth="1"/>
    <col min="10" max="10" width="15.00390625" style="0" customWidth="1"/>
    <col min="11" max="11" width="6.25390625" style="0" customWidth="1"/>
  </cols>
  <sheetData>
    <row r="1" spans="1:12" ht="51" customHeight="1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75" customHeight="1">
      <c r="A2" s="259" t="s">
        <v>113</v>
      </c>
      <c r="B2" s="259"/>
      <c r="C2" s="259"/>
      <c r="D2" s="259"/>
      <c r="E2" s="259"/>
      <c r="F2" s="259"/>
      <c r="J2" s="100" t="s">
        <v>78</v>
      </c>
      <c r="K2" s="100"/>
      <c r="L2" s="100"/>
    </row>
    <row r="3" spans="1:12" s="151" customFormat="1" ht="27.75" customHeight="1">
      <c r="A3" s="260" t="s">
        <v>114</v>
      </c>
      <c r="B3" s="260" t="s">
        <v>115</v>
      </c>
      <c r="C3" s="260" t="s">
        <v>116</v>
      </c>
      <c r="D3" s="260"/>
      <c r="E3" s="260"/>
      <c r="F3" s="260"/>
      <c r="G3" s="267" t="s">
        <v>117</v>
      </c>
      <c r="H3" s="268"/>
      <c r="I3" s="268"/>
      <c r="J3" s="278"/>
      <c r="K3" s="279" t="s">
        <v>118</v>
      </c>
      <c r="L3" s="279" t="s">
        <v>119</v>
      </c>
    </row>
    <row r="4" spans="1:12" s="151" customFormat="1" ht="35.25" customHeight="1">
      <c r="A4" s="260"/>
      <c r="B4" s="260"/>
      <c r="C4" s="260" t="s">
        <v>87</v>
      </c>
      <c r="D4" s="260" t="s">
        <v>120</v>
      </c>
      <c r="E4" s="260" t="s">
        <v>121</v>
      </c>
      <c r="F4" s="260" t="s">
        <v>122</v>
      </c>
      <c r="G4" s="260" t="s">
        <v>87</v>
      </c>
      <c r="H4" s="260" t="s">
        <v>120</v>
      </c>
      <c r="I4" s="260" t="s">
        <v>123</v>
      </c>
      <c r="J4" s="260" t="s">
        <v>124</v>
      </c>
      <c r="K4" s="280"/>
      <c r="L4" s="280"/>
    </row>
    <row r="5" spans="1:12" s="109" customFormat="1" ht="26.25" customHeight="1">
      <c r="A5" s="261" t="s">
        <v>125</v>
      </c>
      <c r="B5" s="206">
        <f>SUM(B6:B23)</f>
        <v>94</v>
      </c>
      <c r="C5" s="206">
        <f aca="true" t="shared" si="0" ref="C5:K5">SUM(C6:C23)</f>
        <v>3</v>
      </c>
      <c r="D5" s="206">
        <f t="shared" si="0"/>
        <v>0</v>
      </c>
      <c r="E5" s="206"/>
      <c r="F5" s="206">
        <f t="shared" si="0"/>
        <v>0</v>
      </c>
      <c r="G5" s="206">
        <f t="shared" si="0"/>
        <v>17</v>
      </c>
      <c r="H5" s="206">
        <f t="shared" si="0"/>
        <v>0</v>
      </c>
      <c r="I5" s="206"/>
      <c r="J5" s="206">
        <f t="shared" si="0"/>
        <v>0</v>
      </c>
      <c r="K5" s="206">
        <f>B5+C5-G5</f>
        <v>80</v>
      </c>
      <c r="L5" s="206"/>
    </row>
    <row r="6" spans="1:12" ht="15.75">
      <c r="A6" s="262" t="s">
        <v>126</v>
      </c>
      <c r="B6" s="263">
        <v>3</v>
      </c>
      <c r="C6" s="264">
        <v>1</v>
      </c>
      <c r="D6" s="264" t="s">
        <v>127</v>
      </c>
      <c r="E6" s="264">
        <v>2022.01</v>
      </c>
      <c r="F6" s="264" t="s">
        <v>128</v>
      </c>
      <c r="G6" s="269">
        <v>1</v>
      </c>
      <c r="H6" s="270" t="s">
        <v>129</v>
      </c>
      <c r="I6" s="281" t="s">
        <v>130</v>
      </c>
      <c r="J6" s="269" t="s">
        <v>102</v>
      </c>
      <c r="K6" s="263"/>
      <c r="L6" s="263"/>
    </row>
    <row r="7" spans="1:12" ht="15.75">
      <c r="A7" s="265" t="s">
        <v>131</v>
      </c>
      <c r="B7" s="263">
        <v>69</v>
      </c>
      <c r="C7" s="264">
        <v>1</v>
      </c>
      <c r="D7" s="266" t="s">
        <v>132</v>
      </c>
      <c r="E7" s="271">
        <v>2022.01</v>
      </c>
      <c r="F7" s="272" t="s">
        <v>133</v>
      </c>
      <c r="G7" s="269">
        <v>1</v>
      </c>
      <c r="H7" s="273" t="s">
        <v>134</v>
      </c>
      <c r="I7" s="281" t="s">
        <v>135</v>
      </c>
      <c r="J7" s="269" t="s">
        <v>102</v>
      </c>
      <c r="K7" s="263"/>
      <c r="L7" s="263"/>
    </row>
    <row r="8" spans="1:12" ht="15.75">
      <c r="A8" s="265" t="s">
        <v>136</v>
      </c>
      <c r="B8" s="263">
        <v>22</v>
      </c>
      <c r="C8" s="264">
        <v>1</v>
      </c>
      <c r="D8" s="266" t="s">
        <v>137</v>
      </c>
      <c r="E8" s="271">
        <v>2022.01</v>
      </c>
      <c r="F8" s="272" t="s">
        <v>133</v>
      </c>
      <c r="G8" s="269">
        <v>1</v>
      </c>
      <c r="H8" s="270" t="s">
        <v>138</v>
      </c>
      <c r="I8" s="281" t="s">
        <v>139</v>
      </c>
      <c r="J8" s="269" t="s">
        <v>102</v>
      </c>
      <c r="K8" s="263"/>
      <c r="L8" s="263"/>
    </row>
    <row r="9" spans="1:12" ht="15.75">
      <c r="A9" s="263"/>
      <c r="B9" s="263"/>
      <c r="C9" s="263"/>
      <c r="D9" s="263"/>
      <c r="E9" s="263"/>
      <c r="F9" s="263"/>
      <c r="G9" s="269">
        <v>1</v>
      </c>
      <c r="H9" s="270" t="s">
        <v>140</v>
      </c>
      <c r="I9" s="281" t="s">
        <v>139</v>
      </c>
      <c r="J9" s="269" t="s">
        <v>102</v>
      </c>
      <c r="K9" s="263"/>
      <c r="L9" s="263"/>
    </row>
    <row r="10" spans="1:12" ht="15.75">
      <c r="A10" s="263"/>
      <c r="B10" s="263"/>
      <c r="C10" s="263"/>
      <c r="D10" s="263"/>
      <c r="E10" s="263"/>
      <c r="F10" s="263"/>
      <c r="G10" s="269">
        <v>1</v>
      </c>
      <c r="H10" s="270" t="s">
        <v>141</v>
      </c>
      <c r="I10" s="281" t="s">
        <v>142</v>
      </c>
      <c r="J10" s="269" t="s">
        <v>102</v>
      </c>
      <c r="K10" s="263"/>
      <c r="L10" s="263"/>
    </row>
    <row r="11" spans="1:12" ht="15.75">
      <c r="A11" s="263"/>
      <c r="B11" s="263"/>
      <c r="C11" s="263"/>
      <c r="D11" s="263"/>
      <c r="E11" s="263"/>
      <c r="F11" s="263"/>
      <c r="G11" s="269">
        <v>1</v>
      </c>
      <c r="H11" s="274" t="s">
        <v>143</v>
      </c>
      <c r="I11" s="281" t="s">
        <v>142</v>
      </c>
      <c r="J11" s="269" t="s">
        <v>102</v>
      </c>
      <c r="K11" s="263"/>
      <c r="L11" s="263"/>
    </row>
    <row r="12" spans="1:12" ht="15.75">
      <c r="A12" s="263"/>
      <c r="B12" s="263"/>
      <c r="C12" s="263"/>
      <c r="D12" s="263"/>
      <c r="E12" s="263"/>
      <c r="F12" s="263"/>
      <c r="G12" s="269">
        <v>1</v>
      </c>
      <c r="H12" s="270" t="s">
        <v>144</v>
      </c>
      <c r="I12" s="281" t="s">
        <v>142</v>
      </c>
      <c r="J12" s="269" t="s">
        <v>102</v>
      </c>
      <c r="K12" s="263"/>
      <c r="L12" s="263"/>
    </row>
    <row r="13" spans="1:12" ht="15.75">
      <c r="A13" s="263"/>
      <c r="B13" s="263"/>
      <c r="C13" s="263"/>
      <c r="D13" s="263"/>
      <c r="E13" s="263"/>
      <c r="F13" s="263"/>
      <c r="G13" s="269">
        <v>1</v>
      </c>
      <c r="H13" s="275" t="s">
        <v>145</v>
      </c>
      <c r="I13" s="282" t="s">
        <v>146</v>
      </c>
      <c r="J13" s="269" t="s">
        <v>102</v>
      </c>
      <c r="K13" s="263"/>
      <c r="L13" s="263"/>
    </row>
    <row r="14" spans="1:12" ht="15.75">
      <c r="A14" s="263"/>
      <c r="B14" s="263"/>
      <c r="C14" s="263"/>
      <c r="D14" s="263"/>
      <c r="E14" s="263"/>
      <c r="F14" s="263"/>
      <c r="G14" s="269">
        <v>1</v>
      </c>
      <c r="H14" s="269" t="s">
        <v>147</v>
      </c>
      <c r="I14" s="283">
        <v>2022.1</v>
      </c>
      <c r="J14" s="269" t="s">
        <v>102</v>
      </c>
      <c r="K14" s="263"/>
      <c r="L14" s="263"/>
    </row>
    <row r="15" spans="1:12" ht="15.75">
      <c r="A15" s="263"/>
      <c r="B15" s="263"/>
      <c r="C15" s="263"/>
      <c r="D15" s="263"/>
      <c r="E15" s="263"/>
      <c r="F15" s="263"/>
      <c r="G15" s="269">
        <v>1</v>
      </c>
      <c r="H15" s="269" t="s">
        <v>148</v>
      </c>
      <c r="I15" s="269">
        <v>2022.11</v>
      </c>
      <c r="J15" s="269" t="s">
        <v>102</v>
      </c>
      <c r="K15" s="263"/>
      <c r="L15" s="263"/>
    </row>
    <row r="16" spans="1:12" ht="15.75">
      <c r="A16" s="263"/>
      <c r="B16" s="263"/>
      <c r="C16" s="263"/>
      <c r="D16" s="263"/>
      <c r="E16" s="263"/>
      <c r="F16" s="263"/>
      <c r="G16" s="269">
        <v>1</v>
      </c>
      <c r="H16" s="276" t="s">
        <v>149</v>
      </c>
      <c r="I16" s="263">
        <v>2022.02</v>
      </c>
      <c r="J16" s="264" t="s">
        <v>102</v>
      </c>
      <c r="K16" s="263"/>
      <c r="L16" s="263"/>
    </row>
    <row r="17" spans="1:12" ht="15.75">
      <c r="A17" s="263"/>
      <c r="B17" s="263"/>
      <c r="C17" s="263"/>
      <c r="D17" s="263"/>
      <c r="E17" s="263"/>
      <c r="F17" s="263"/>
      <c r="G17" s="269">
        <v>1</v>
      </c>
      <c r="H17" s="276" t="s">
        <v>150</v>
      </c>
      <c r="I17" s="263">
        <v>2022.02</v>
      </c>
      <c r="J17" s="264" t="s">
        <v>102</v>
      </c>
      <c r="K17" s="263"/>
      <c r="L17" s="263"/>
    </row>
    <row r="18" spans="1:12" ht="15.75">
      <c r="A18" s="263"/>
      <c r="B18" s="263"/>
      <c r="C18" s="263"/>
      <c r="D18" s="263"/>
      <c r="E18" s="263"/>
      <c r="F18" s="263"/>
      <c r="G18" s="269">
        <v>1</v>
      </c>
      <c r="H18" s="276" t="s">
        <v>151</v>
      </c>
      <c r="I18" s="263">
        <v>2022.03</v>
      </c>
      <c r="J18" s="264" t="s">
        <v>102</v>
      </c>
      <c r="K18" s="263"/>
      <c r="L18" s="263"/>
    </row>
    <row r="19" spans="1:12" ht="15.75">
      <c r="A19" s="263"/>
      <c r="B19" s="263"/>
      <c r="C19" s="263"/>
      <c r="D19" s="263"/>
      <c r="E19" s="263"/>
      <c r="F19" s="263"/>
      <c r="G19" s="269">
        <v>1</v>
      </c>
      <c r="H19" s="276" t="s">
        <v>152</v>
      </c>
      <c r="I19" s="263">
        <v>2022.08</v>
      </c>
      <c r="J19" s="264" t="s">
        <v>102</v>
      </c>
      <c r="K19" s="263"/>
      <c r="L19" s="263"/>
    </row>
    <row r="20" spans="1:12" ht="15.75">
      <c r="A20" s="263"/>
      <c r="B20" s="263"/>
      <c r="C20" s="263"/>
      <c r="D20" s="263"/>
      <c r="E20" s="263"/>
      <c r="F20" s="263"/>
      <c r="G20" s="269">
        <v>1</v>
      </c>
      <c r="H20" s="276" t="s">
        <v>153</v>
      </c>
      <c r="I20" s="263">
        <v>2022.08</v>
      </c>
      <c r="J20" s="264" t="s">
        <v>102</v>
      </c>
      <c r="K20" s="263"/>
      <c r="L20" s="263"/>
    </row>
    <row r="21" spans="1:12" ht="15.75">
      <c r="A21" s="263"/>
      <c r="B21" s="263"/>
      <c r="C21" s="263"/>
      <c r="D21" s="263"/>
      <c r="E21" s="263"/>
      <c r="F21" s="263"/>
      <c r="G21" s="269">
        <v>1</v>
      </c>
      <c r="H21" s="277" t="s">
        <v>132</v>
      </c>
      <c r="I21" s="269">
        <v>2022.01</v>
      </c>
      <c r="J21" s="284" t="s">
        <v>154</v>
      </c>
      <c r="K21" s="263"/>
      <c r="L21" s="263"/>
    </row>
    <row r="22" spans="1:12" ht="15.75">
      <c r="A22" s="263"/>
      <c r="B22" s="263"/>
      <c r="C22" s="263"/>
      <c r="D22" s="263"/>
      <c r="E22" s="263"/>
      <c r="F22" s="263"/>
      <c r="G22" s="269">
        <v>1</v>
      </c>
      <c r="H22" s="277" t="s">
        <v>137</v>
      </c>
      <c r="I22" s="269">
        <v>2022.01</v>
      </c>
      <c r="J22" s="284" t="s">
        <v>154</v>
      </c>
      <c r="K22" s="263"/>
      <c r="L22" s="263"/>
    </row>
    <row r="23" spans="1:12" ht="16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>
        <f>SUM(B23+C23-G23)</f>
        <v>0</v>
      </c>
      <c r="L23" s="117"/>
    </row>
    <row r="24" spans="1:12" ht="18.75" customHeight="1">
      <c r="A24" s="125" t="s">
        <v>155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ht="16.5" customHeight="1"/>
  </sheetData>
  <sheetProtection/>
  <mergeCells count="9">
    <mergeCell ref="A1:L1"/>
    <mergeCell ref="J2:L2"/>
    <mergeCell ref="C3:F3"/>
    <mergeCell ref="G3:J3"/>
    <mergeCell ref="A24:L24"/>
    <mergeCell ref="A3:A4"/>
    <mergeCell ref="B3:B4"/>
    <mergeCell ref="K3:K4"/>
    <mergeCell ref="L3:L4"/>
  </mergeCells>
  <printOptions/>
  <pageMargins left="1.1" right="0.41" top="0.95" bottom="0.56" header="0.66" footer="0.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"/>
  <sheetViews>
    <sheetView zoomScaleSheetLayoutView="100" workbookViewId="0" topLeftCell="A1">
      <selection activeCell="P11" sqref="P11"/>
    </sheetView>
  </sheetViews>
  <sheetFormatPr defaultColWidth="9.00390625" defaultRowHeight="14.25"/>
  <cols>
    <col min="1" max="1" width="10.375" style="0" customWidth="1"/>
    <col min="2" max="2" width="4.375" style="0" customWidth="1"/>
    <col min="3" max="3" width="7.75390625" style="0" customWidth="1"/>
    <col min="4" max="4" width="8.125" style="0" customWidth="1"/>
    <col min="5" max="5" width="6.00390625" style="0" customWidth="1"/>
    <col min="6" max="6" width="4.625" style="0" hidden="1" customWidth="1"/>
    <col min="7" max="7" width="5.25390625" style="0" hidden="1" customWidth="1"/>
    <col min="8" max="8" width="5.375" style="0" customWidth="1"/>
    <col min="9" max="9" width="4.00390625" style="0" customWidth="1"/>
    <col min="10" max="11" width="3.375" style="0" hidden="1" customWidth="1"/>
    <col min="12" max="12" width="6.125" style="0" customWidth="1"/>
    <col min="13" max="13" width="4.50390625" style="0" customWidth="1"/>
    <col min="14" max="15" width="4.875" style="0" hidden="1" customWidth="1"/>
    <col min="16" max="17" width="6.375" style="0" customWidth="1"/>
    <col min="18" max="18" width="5.875" style="0" customWidth="1"/>
    <col min="19" max="19" width="5.125" style="0" customWidth="1"/>
    <col min="20" max="20" width="3.625" style="86" hidden="1" customWidth="1"/>
    <col min="21" max="21" width="6.125" style="86" customWidth="1"/>
    <col min="22" max="22" width="4.25390625" style="86" hidden="1" customWidth="1"/>
    <col min="23" max="23" width="4.50390625" style="86" hidden="1" customWidth="1"/>
    <col min="24" max="24" width="3.25390625" style="86" customWidth="1"/>
    <col min="25" max="25" width="4.25390625" style="86" customWidth="1"/>
    <col min="26" max="26" width="7.625" style="86" customWidth="1"/>
    <col min="27" max="27" width="7.125" style="86" customWidth="1"/>
    <col min="28" max="28" width="7.875" style="0" customWidth="1"/>
  </cols>
  <sheetData>
    <row r="1" spans="1:28" ht="41.25" customHeight="1">
      <c r="A1" s="1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7" ht="28.5" customHeight="1">
      <c r="A2" t="s">
        <v>113</v>
      </c>
      <c r="D2" s="100"/>
      <c r="E2" s="100"/>
      <c r="F2" s="100"/>
      <c r="G2" s="100"/>
      <c r="H2" s="100"/>
      <c r="I2" t="s">
        <v>157</v>
      </c>
      <c r="Y2" s="238" t="s">
        <v>158</v>
      </c>
      <c r="Z2" s="238"/>
      <c r="AA2" s="239"/>
    </row>
    <row r="3" spans="1:28" ht="28.5" customHeight="1">
      <c r="A3" s="203" t="s">
        <v>120</v>
      </c>
      <c r="B3" s="113" t="s">
        <v>159</v>
      </c>
      <c r="C3" s="113" t="s">
        <v>160</v>
      </c>
      <c r="D3" s="113" t="s">
        <v>18</v>
      </c>
      <c r="E3" s="214" t="s">
        <v>98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113" t="s">
        <v>161</v>
      </c>
      <c r="V3" s="113" t="s">
        <v>162</v>
      </c>
      <c r="W3" s="178" t="s">
        <v>163</v>
      </c>
      <c r="X3" s="178" t="s">
        <v>164</v>
      </c>
      <c r="Y3" s="188" t="s">
        <v>165</v>
      </c>
      <c r="Z3" s="240" t="s">
        <v>166</v>
      </c>
      <c r="AA3" s="240" t="s">
        <v>167</v>
      </c>
      <c r="AB3" s="113" t="s">
        <v>168</v>
      </c>
    </row>
    <row r="4" spans="1:28" s="200" customFormat="1" ht="25.5" customHeight="1">
      <c r="A4" s="204"/>
      <c r="B4" s="115"/>
      <c r="C4" s="115"/>
      <c r="D4" s="115"/>
      <c r="E4" s="113" t="s">
        <v>169</v>
      </c>
      <c r="F4" s="92" t="s">
        <v>98</v>
      </c>
      <c r="G4" s="92"/>
      <c r="H4" s="92"/>
      <c r="I4" s="92"/>
      <c r="J4" s="92"/>
      <c r="K4" s="92"/>
      <c r="L4" s="113" t="s">
        <v>170</v>
      </c>
      <c r="M4" s="114" t="s">
        <v>98</v>
      </c>
      <c r="N4" s="121"/>
      <c r="O4" s="121"/>
      <c r="P4" s="121"/>
      <c r="Q4" s="121"/>
      <c r="R4" s="121"/>
      <c r="S4" s="121"/>
      <c r="T4" s="121"/>
      <c r="U4" s="115"/>
      <c r="V4" s="115"/>
      <c r="W4" s="178"/>
      <c r="X4" s="178"/>
      <c r="Y4" s="188"/>
      <c r="Z4" s="241"/>
      <c r="AA4" s="241"/>
      <c r="AB4" s="115"/>
    </row>
    <row r="5" spans="1:29" s="7" customFormat="1" ht="81" customHeight="1">
      <c r="A5" s="205"/>
      <c r="B5" s="116"/>
      <c r="C5" s="116"/>
      <c r="D5" s="116"/>
      <c r="E5" s="116"/>
      <c r="F5" s="92" t="s">
        <v>171</v>
      </c>
      <c r="G5" s="92" t="s">
        <v>172</v>
      </c>
      <c r="H5" s="92" t="s">
        <v>173</v>
      </c>
      <c r="I5" s="92" t="s">
        <v>174</v>
      </c>
      <c r="J5" s="92" t="s">
        <v>175</v>
      </c>
      <c r="K5" s="112" t="s">
        <v>176</v>
      </c>
      <c r="L5" s="116"/>
      <c r="M5" s="92" t="s">
        <v>177</v>
      </c>
      <c r="N5" s="92" t="s">
        <v>178</v>
      </c>
      <c r="O5" s="92" t="s">
        <v>179</v>
      </c>
      <c r="P5" s="114" t="s">
        <v>180</v>
      </c>
      <c r="Q5" s="114" t="s">
        <v>181</v>
      </c>
      <c r="R5" s="92" t="s">
        <v>182</v>
      </c>
      <c r="S5" s="92" t="s">
        <v>183</v>
      </c>
      <c r="T5" s="234" t="s">
        <v>184</v>
      </c>
      <c r="U5" s="116"/>
      <c r="V5" s="116"/>
      <c r="W5" s="178"/>
      <c r="X5" s="178"/>
      <c r="Y5" s="188"/>
      <c r="Z5" s="242"/>
      <c r="AA5" s="242"/>
      <c r="AB5" s="116"/>
      <c r="AC5" s="7" t="s">
        <v>185</v>
      </c>
    </row>
    <row r="6" spans="1:28" ht="16.5" customHeight="1">
      <c r="A6" s="206" t="s">
        <v>186</v>
      </c>
      <c r="B6" s="117">
        <f aca="true" t="shared" si="0" ref="B6:AB6">SUM(B7:B2565)</f>
        <v>3</v>
      </c>
      <c r="C6" s="117">
        <f t="shared" si="0"/>
        <v>0</v>
      </c>
      <c r="D6" s="117">
        <f t="shared" si="0"/>
        <v>17238</v>
      </c>
      <c r="E6" s="117">
        <f t="shared" si="0"/>
        <v>8857</v>
      </c>
      <c r="F6" s="117">
        <f t="shared" si="0"/>
        <v>0</v>
      </c>
      <c r="G6" s="117">
        <f t="shared" si="0"/>
        <v>0</v>
      </c>
      <c r="H6" s="117">
        <f t="shared" si="0"/>
        <v>5676</v>
      </c>
      <c r="I6" s="117">
        <f t="shared" si="0"/>
        <v>3181</v>
      </c>
      <c r="J6" s="117">
        <f t="shared" si="0"/>
        <v>0</v>
      </c>
      <c r="K6" s="117">
        <f t="shared" si="0"/>
        <v>0</v>
      </c>
      <c r="L6" s="117">
        <f t="shared" si="0"/>
        <v>8381</v>
      </c>
      <c r="M6" s="117">
        <f t="shared" si="0"/>
        <v>384</v>
      </c>
      <c r="N6" s="117">
        <f t="shared" si="0"/>
        <v>0</v>
      </c>
      <c r="O6" s="117">
        <f t="shared" si="0"/>
        <v>0</v>
      </c>
      <c r="P6" s="117">
        <f t="shared" si="0"/>
        <v>3270</v>
      </c>
      <c r="Q6" s="117">
        <f t="shared" si="0"/>
        <v>2250</v>
      </c>
      <c r="R6" s="117">
        <f t="shared" si="0"/>
        <v>2457</v>
      </c>
      <c r="S6" s="117">
        <f t="shared" si="0"/>
        <v>20</v>
      </c>
      <c r="T6" s="117">
        <f t="shared" si="0"/>
        <v>0</v>
      </c>
      <c r="U6" s="117">
        <f t="shared" si="0"/>
        <v>2490</v>
      </c>
      <c r="V6" s="117">
        <f t="shared" si="0"/>
        <v>0</v>
      </c>
      <c r="W6" s="117">
        <f t="shared" si="0"/>
        <v>0</v>
      </c>
      <c r="X6" s="117">
        <f t="shared" si="0"/>
        <v>90</v>
      </c>
      <c r="Y6" s="117">
        <f t="shared" si="0"/>
        <v>240</v>
      </c>
      <c r="Z6" s="117">
        <f t="shared" si="0"/>
        <v>8857</v>
      </c>
      <c r="AA6" s="117">
        <f t="shared" si="0"/>
        <v>100</v>
      </c>
      <c r="AB6" s="117">
        <f t="shared" si="0"/>
        <v>10080</v>
      </c>
    </row>
    <row r="7" spans="1:29" ht="16.5" customHeight="1">
      <c r="A7" s="232" t="s">
        <v>187</v>
      </c>
      <c r="B7" s="228">
        <v>1</v>
      </c>
      <c r="C7" s="257" t="s">
        <v>188</v>
      </c>
      <c r="D7" s="117">
        <f aca="true" t="shared" si="1" ref="D7:D15">SUM(L7+E7)</f>
        <v>5472</v>
      </c>
      <c r="E7" s="117">
        <f aca="true" t="shared" si="2" ref="E7:E15">SUM(F7:K7)</f>
        <v>2677</v>
      </c>
      <c r="F7" s="117"/>
      <c r="G7" s="117"/>
      <c r="H7" s="253">
        <v>1892</v>
      </c>
      <c r="I7" s="253">
        <v>785</v>
      </c>
      <c r="J7" s="117"/>
      <c r="K7" s="117"/>
      <c r="L7" s="117">
        <f aca="true" t="shared" si="3" ref="L7:L15">SUM(M7:T7)</f>
        <v>2795</v>
      </c>
      <c r="M7" s="254">
        <v>128</v>
      </c>
      <c r="N7" s="117"/>
      <c r="O7" s="117"/>
      <c r="P7" s="254">
        <v>1090</v>
      </c>
      <c r="Q7" s="236">
        <v>750</v>
      </c>
      <c r="R7" s="228">
        <v>819</v>
      </c>
      <c r="S7" s="244">
        <v>8</v>
      </c>
      <c r="T7" s="228"/>
      <c r="U7" s="255">
        <v>850</v>
      </c>
      <c r="V7" s="228"/>
      <c r="W7" s="228"/>
      <c r="X7" s="228">
        <v>30</v>
      </c>
      <c r="Y7" s="228">
        <v>80</v>
      </c>
      <c r="Z7" s="228">
        <v>2677</v>
      </c>
      <c r="AA7" s="228">
        <v>50</v>
      </c>
      <c r="AB7" s="228">
        <v>3360</v>
      </c>
      <c r="AC7" s="256" t="s">
        <v>189</v>
      </c>
    </row>
    <row r="8" spans="1:29" ht="16.5" customHeight="1">
      <c r="A8" s="231" t="s">
        <v>190</v>
      </c>
      <c r="B8" s="228">
        <v>1</v>
      </c>
      <c r="C8" s="250" t="s">
        <v>188</v>
      </c>
      <c r="D8" s="117">
        <f t="shared" si="1"/>
        <v>5413</v>
      </c>
      <c r="E8" s="117">
        <f t="shared" si="2"/>
        <v>2620</v>
      </c>
      <c r="F8" s="117"/>
      <c r="G8" s="117"/>
      <c r="H8" s="253">
        <v>1892</v>
      </c>
      <c r="I8" s="245">
        <v>728</v>
      </c>
      <c r="J8" s="117"/>
      <c r="K8" s="117"/>
      <c r="L8" s="117">
        <f t="shared" si="3"/>
        <v>2793</v>
      </c>
      <c r="M8" s="254">
        <v>128</v>
      </c>
      <c r="N8" s="117"/>
      <c r="O8" s="117"/>
      <c r="P8" s="254">
        <v>1090</v>
      </c>
      <c r="Q8" s="236">
        <v>750</v>
      </c>
      <c r="R8" s="228">
        <v>819</v>
      </c>
      <c r="S8" s="254">
        <v>6</v>
      </c>
      <c r="T8" s="228"/>
      <c r="U8" s="237">
        <v>790</v>
      </c>
      <c r="V8" s="228"/>
      <c r="W8" s="228"/>
      <c r="X8" s="228">
        <v>30</v>
      </c>
      <c r="Y8" s="228">
        <v>80</v>
      </c>
      <c r="Z8" s="228">
        <v>2620</v>
      </c>
      <c r="AA8" s="228"/>
      <c r="AB8" s="228">
        <v>3360</v>
      </c>
      <c r="AC8" s="256" t="s">
        <v>191</v>
      </c>
    </row>
    <row r="9" spans="1:29" ht="16.5" customHeight="1">
      <c r="A9" s="231" t="s">
        <v>192</v>
      </c>
      <c r="B9" s="228">
        <v>1</v>
      </c>
      <c r="C9" s="250" t="s">
        <v>188</v>
      </c>
      <c r="D9" s="117">
        <f t="shared" si="1"/>
        <v>6353</v>
      </c>
      <c r="E9" s="117">
        <f t="shared" si="2"/>
        <v>3560</v>
      </c>
      <c r="F9" s="117"/>
      <c r="G9" s="117"/>
      <c r="H9" s="253">
        <v>1892</v>
      </c>
      <c r="I9" s="253">
        <v>1668</v>
      </c>
      <c r="J9" s="117"/>
      <c r="K9" s="117"/>
      <c r="L9" s="117">
        <f t="shared" si="3"/>
        <v>2793</v>
      </c>
      <c r="M9" s="254">
        <v>128</v>
      </c>
      <c r="N9" s="117"/>
      <c r="O9" s="117"/>
      <c r="P9" s="254">
        <v>1090</v>
      </c>
      <c r="Q9" s="228">
        <v>750</v>
      </c>
      <c r="R9" s="228">
        <v>819</v>
      </c>
      <c r="S9" s="254">
        <v>6</v>
      </c>
      <c r="T9" s="228"/>
      <c r="U9" s="237">
        <v>850</v>
      </c>
      <c r="V9" s="228"/>
      <c r="W9" s="228"/>
      <c r="X9" s="228">
        <v>30</v>
      </c>
      <c r="Y9" s="228">
        <v>80</v>
      </c>
      <c r="Z9" s="228">
        <v>3560</v>
      </c>
      <c r="AA9" s="228">
        <v>50</v>
      </c>
      <c r="AB9" s="228">
        <v>3360</v>
      </c>
      <c r="AC9" s="256" t="s">
        <v>193</v>
      </c>
    </row>
    <row r="10" spans="1:28" ht="16.5" customHeight="1">
      <c r="A10" s="117"/>
      <c r="B10" s="117"/>
      <c r="C10" s="117"/>
      <c r="D10" s="117">
        <f t="shared" si="1"/>
        <v>0</v>
      </c>
      <c r="E10" s="117">
        <f t="shared" si="2"/>
        <v>0</v>
      </c>
      <c r="F10" s="117"/>
      <c r="G10" s="117"/>
      <c r="H10" s="117"/>
      <c r="I10" s="117"/>
      <c r="J10" s="117"/>
      <c r="K10" s="117"/>
      <c r="L10" s="117">
        <f t="shared" si="3"/>
        <v>0</v>
      </c>
      <c r="M10" s="117"/>
      <c r="N10" s="117"/>
      <c r="O10" s="117"/>
      <c r="P10" s="258"/>
      <c r="Q10" s="258"/>
      <c r="R10" s="117"/>
      <c r="S10" s="117"/>
      <c r="T10" s="228"/>
      <c r="U10" s="228"/>
      <c r="V10" s="228"/>
      <c r="W10" s="228"/>
      <c r="X10" s="228"/>
      <c r="Y10" s="228"/>
      <c r="Z10" s="228"/>
      <c r="AA10" s="228"/>
      <c r="AB10" s="117"/>
    </row>
    <row r="11" spans="1:28" ht="16.5" customHeight="1">
      <c r="A11" s="117"/>
      <c r="B11" s="117"/>
      <c r="C11" s="117"/>
      <c r="D11" s="117">
        <f t="shared" si="1"/>
        <v>0</v>
      </c>
      <c r="E11" s="117">
        <f t="shared" si="2"/>
        <v>0</v>
      </c>
      <c r="F11" s="117"/>
      <c r="G11" s="117"/>
      <c r="H11" s="117"/>
      <c r="I11" s="117"/>
      <c r="J11" s="117"/>
      <c r="K11" s="117"/>
      <c r="L11" s="117">
        <f t="shared" si="3"/>
        <v>0</v>
      </c>
      <c r="M11" s="117"/>
      <c r="N11" s="117"/>
      <c r="O11" s="117"/>
      <c r="P11" s="258"/>
      <c r="Q11" s="258"/>
      <c r="R11" s="117"/>
      <c r="S11" s="117"/>
      <c r="T11" s="228"/>
      <c r="U11" s="228"/>
      <c r="V11" s="228"/>
      <c r="W11" s="228"/>
      <c r="X11" s="228"/>
      <c r="Y11" s="228"/>
      <c r="Z11" s="228"/>
      <c r="AA11" s="228"/>
      <c r="AB11" s="117"/>
    </row>
    <row r="12" spans="1:28" ht="16.5" customHeight="1">
      <c r="A12" s="117"/>
      <c r="B12" s="117"/>
      <c r="C12" s="117"/>
      <c r="D12" s="117">
        <f t="shared" si="1"/>
        <v>0</v>
      </c>
      <c r="E12" s="117">
        <f t="shared" si="2"/>
        <v>0</v>
      </c>
      <c r="F12" s="117"/>
      <c r="G12" s="117"/>
      <c r="H12" s="117"/>
      <c r="I12" s="117"/>
      <c r="J12" s="117"/>
      <c r="K12" s="117"/>
      <c r="L12" s="117">
        <f t="shared" si="3"/>
        <v>0</v>
      </c>
      <c r="M12" s="117"/>
      <c r="N12" s="117"/>
      <c r="O12" s="117"/>
      <c r="P12" s="258"/>
      <c r="Q12" s="258"/>
      <c r="R12" s="117"/>
      <c r="S12" s="117"/>
      <c r="T12" s="228"/>
      <c r="U12" s="228"/>
      <c r="V12" s="228"/>
      <c r="W12" s="228"/>
      <c r="X12" s="228"/>
      <c r="Y12" s="228"/>
      <c r="Z12" s="228"/>
      <c r="AA12" s="228"/>
      <c r="AB12" s="117"/>
    </row>
    <row r="13" spans="1:28" ht="16.5" customHeight="1">
      <c r="A13" s="117"/>
      <c r="B13" s="117"/>
      <c r="C13" s="117"/>
      <c r="D13" s="117">
        <f t="shared" si="1"/>
        <v>0</v>
      </c>
      <c r="E13" s="117">
        <f t="shared" si="2"/>
        <v>0</v>
      </c>
      <c r="F13" s="117"/>
      <c r="G13" s="117"/>
      <c r="H13" s="117"/>
      <c r="I13" s="117"/>
      <c r="J13" s="117"/>
      <c r="K13" s="117"/>
      <c r="L13" s="117">
        <f t="shared" si="3"/>
        <v>0</v>
      </c>
      <c r="M13" s="117"/>
      <c r="N13" s="117"/>
      <c r="O13" s="117"/>
      <c r="P13" s="258"/>
      <c r="Q13" s="258"/>
      <c r="R13" s="117"/>
      <c r="S13" s="117"/>
      <c r="T13" s="228"/>
      <c r="U13" s="228"/>
      <c r="V13" s="228"/>
      <c r="W13" s="228"/>
      <c r="X13" s="228"/>
      <c r="Y13" s="228"/>
      <c r="Z13" s="228"/>
      <c r="AA13" s="228"/>
      <c r="AB13" s="117"/>
    </row>
    <row r="14" spans="1:28" ht="16.5" customHeight="1">
      <c r="A14" s="117"/>
      <c r="B14" s="117"/>
      <c r="C14" s="117"/>
      <c r="D14" s="117">
        <f t="shared" si="1"/>
        <v>0</v>
      </c>
      <c r="E14" s="117">
        <f t="shared" si="2"/>
        <v>0</v>
      </c>
      <c r="F14" s="117"/>
      <c r="G14" s="117"/>
      <c r="H14" s="117"/>
      <c r="I14" s="117"/>
      <c r="J14" s="117"/>
      <c r="K14" s="117"/>
      <c r="L14" s="117">
        <f t="shared" si="3"/>
        <v>0</v>
      </c>
      <c r="M14" s="117"/>
      <c r="N14" s="117"/>
      <c r="O14" s="117"/>
      <c r="P14" s="258"/>
      <c r="Q14" s="258"/>
      <c r="R14" s="117"/>
      <c r="S14" s="117"/>
      <c r="T14" s="228"/>
      <c r="U14" s="228"/>
      <c r="V14" s="228"/>
      <c r="W14" s="228"/>
      <c r="X14" s="228"/>
      <c r="Y14" s="228"/>
      <c r="Z14" s="228"/>
      <c r="AA14" s="228"/>
      <c r="AB14" s="117"/>
    </row>
    <row r="15" spans="1:28" ht="16.5" customHeight="1">
      <c r="A15" s="117"/>
      <c r="B15" s="117"/>
      <c r="C15" s="117"/>
      <c r="D15" s="117">
        <f t="shared" si="1"/>
        <v>0</v>
      </c>
      <c r="E15" s="117">
        <f t="shared" si="2"/>
        <v>0</v>
      </c>
      <c r="F15" s="117"/>
      <c r="G15" s="117"/>
      <c r="H15" s="117"/>
      <c r="I15" s="117"/>
      <c r="J15" s="117"/>
      <c r="K15" s="117"/>
      <c r="L15" s="117">
        <f t="shared" si="3"/>
        <v>0</v>
      </c>
      <c r="M15" s="117"/>
      <c r="N15" s="117"/>
      <c r="O15" s="117"/>
      <c r="P15" s="117"/>
      <c r="Q15" s="117"/>
      <c r="R15" s="117"/>
      <c r="S15" s="117"/>
      <c r="T15" s="228"/>
      <c r="U15" s="228"/>
      <c r="V15" s="228"/>
      <c r="W15" s="228"/>
      <c r="X15" s="228"/>
      <c r="Y15" s="228"/>
      <c r="Z15" s="228"/>
      <c r="AA15" s="228"/>
      <c r="AB15" s="117"/>
    </row>
    <row r="16" spans="1:28" ht="18.75" customHeight="1">
      <c r="A16" s="119" t="s">
        <v>75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</row>
  </sheetData>
  <sheetProtection/>
  <mergeCells count="20">
    <mergeCell ref="A1:AB1"/>
    <mergeCell ref="Y2:Z2"/>
    <mergeCell ref="E3:T3"/>
    <mergeCell ref="F4:K4"/>
    <mergeCell ref="M4:T4"/>
    <mergeCell ref="A16:AB16"/>
    <mergeCell ref="A3:A5"/>
    <mergeCell ref="B3:B5"/>
    <mergeCell ref="C3:C5"/>
    <mergeCell ref="D3:D5"/>
    <mergeCell ref="E4:E5"/>
    <mergeCell ref="L4:L5"/>
    <mergeCell ref="U3:U5"/>
    <mergeCell ref="V3:V5"/>
    <mergeCell ref="W3:W5"/>
    <mergeCell ref="X3:X5"/>
    <mergeCell ref="Y3:Y5"/>
    <mergeCell ref="Z3:Z5"/>
    <mergeCell ref="AA3:AA5"/>
    <mergeCell ref="AB3:AB5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5"/>
  <sheetViews>
    <sheetView showZeros="0" workbookViewId="0" topLeftCell="A1">
      <selection activeCell="C49" sqref="C49"/>
    </sheetView>
  </sheetViews>
  <sheetFormatPr defaultColWidth="9.00390625" defaultRowHeight="14.25"/>
  <cols>
    <col min="1" max="1" width="9.75390625" style="0" customWidth="1"/>
    <col min="2" max="2" width="4.375" style="0" customWidth="1"/>
    <col min="3" max="3" width="5.125" style="0" customWidth="1"/>
    <col min="4" max="4" width="7.25390625" style="0" customWidth="1"/>
    <col min="5" max="5" width="6.00390625" style="0" customWidth="1"/>
    <col min="6" max="6" width="4.625" style="0" hidden="1" customWidth="1"/>
    <col min="7" max="7" width="5.25390625" style="0" hidden="1" customWidth="1"/>
    <col min="8" max="8" width="5.375" style="0" customWidth="1"/>
    <col min="9" max="9" width="6.00390625" style="0" customWidth="1"/>
    <col min="10" max="11" width="3.375" style="0" hidden="1" customWidth="1"/>
    <col min="12" max="12" width="6.125" style="0" customWidth="1"/>
    <col min="13" max="13" width="4.50390625" style="0" customWidth="1"/>
    <col min="14" max="15" width="4.875" style="0" hidden="1" customWidth="1"/>
    <col min="16" max="16" width="7.75390625" style="0" customWidth="1"/>
    <col min="17" max="17" width="6.875" style="0" customWidth="1"/>
    <col min="18" max="18" width="7.50390625" style="0" customWidth="1"/>
    <col min="19" max="19" width="5.125" style="0" customWidth="1"/>
    <col min="20" max="20" width="3.625" style="86" hidden="1" customWidth="1"/>
    <col min="21" max="21" width="7.125" style="86" customWidth="1"/>
    <col min="22" max="22" width="4.25390625" style="86" hidden="1" customWidth="1"/>
    <col min="23" max="23" width="4.50390625" style="86" hidden="1" customWidth="1"/>
    <col min="24" max="24" width="3.25390625" style="86" customWidth="1"/>
    <col min="25" max="25" width="5.25390625" style="86" customWidth="1"/>
    <col min="26" max="26" width="8.125" style="86" customWidth="1"/>
    <col min="27" max="27" width="5.00390625" style="86" customWidth="1"/>
    <col min="28" max="28" width="8.375" style="0" customWidth="1"/>
  </cols>
  <sheetData>
    <row r="1" spans="1:28" ht="33" customHeight="1">
      <c r="A1" s="1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7" ht="21" customHeight="1">
      <c r="A2" t="s">
        <v>113</v>
      </c>
      <c r="D2" s="100"/>
      <c r="E2" s="100"/>
      <c r="F2" s="100"/>
      <c r="G2" s="100"/>
      <c r="H2" s="100"/>
      <c r="I2" t="s">
        <v>194</v>
      </c>
      <c r="Y2" s="238" t="s">
        <v>158</v>
      </c>
      <c r="Z2" s="238"/>
      <c r="AA2" s="239"/>
    </row>
    <row r="3" spans="1:28" ht="18.75" customHeight="1">
      <c r="A3" s="203" t="s">
        <v>120</v>
      </c>
      <c r="B3" s="113" t="s">
        <v>159</v>
      </c>
      <c r="C3" s="113" t="s">
        <v>160</v>
      </c>
      <c r="D3" s="113" t="s">
        <v>18</v>
      </c>
      <c r="E3" s="214" t="s">
        <v>98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113" t="s">
        <v>161</v>
      </c>
      <c r="V3" s="113" t="s">
        <v>162</v>
      </c>
      <c r="W3" s="178" t="s">
        <v>163</v>
      </c>
      <c r="X3" s="178" t="s">
        <v>164</v>
      </c>
      <c r="Y3" s="188" t="s">
        <v>165</v>
      </c>
      <c r="Z3" s="240" t="s">
        <v>166</v>
      </c>
      <c r="AA3" s="240" t="s">
        <v>167</v>
      </c>
      <c r="AB3" s="113" t="s">
        <v>168</v>
      </c>
    </row>
    <row r="4" spans="1:28" s="200" customFormat="1" ht="25.5" customHeight="1">
      <c r="A4" s="204"/>
      <c r="B4" s="115"/>
      <c r="C4" s="115"/>
      <c r="D4" s="115"/>
      <c r="E4" s="113" t="s">
        <v>169</v>
      </c>
      <c r="F4" s="92" t="s">
        <v>98</v>
      </c>
      <c r="G4" s="92"/>
      <c r="H4" s="92"/>
      <c r="I4" s="92"/>
      <c r="J4" s="92"/>
      <c r="K4" s="92"/>
      <c r="L4" s="113" t="s">
        <v>170</v>
      </c>
      <c r="M4" s="114" t="s">
        <v>98</v>
      </c>
      <c r="N4" s="121"/>
      <c r="O4" s="121"/>
      <c r="P4" s="121"/>
      <c r="Q4" s="121"/>
      <c r="R4" s="121"/>
      <c r="S4" s="121"/>
      <c r="T4" s="121"/>
      <c r="U4" s="115"/>
      <c r="V4" s="115"/>
      <c r="W4" s="178"/>
      <c r="X4" s="178"/>
      <c r="Y4" s="188"/>
      <c r="Z4" s="241"/>
      <c r="AA4" s="241"/>
      <c r="AB4" s="115"/>
    </row>
    <row r="5" spans="1:29" s="7" customFormat="1" ht="39.75" customHeight="1">
      <c r="A5" s="205"/>
      <c r="B5" s="116"/>
      <c r="C5" s="116"/>
      <c r="D5" s="116"/>
      <c r="E5" s="116"/>
      <c r="F5" s="92" t="s">
        <v>171</v>
      </c>
      <c r="G5" s="92" t="s">
        <v>172</v>
      </c>
      <c r="H5" s="92" t="s">
        <v>173</v>
      </c>
      <c r="I5" s="92" t="s">
        <v>174</v>
      </c>
      <c r="J5" s="92" t="s">
        <v>175</v>
      </c>
      <c r="K5" s="112" t="s">
        <v>176</v>
      </c>
      <c r="L5" s="116"/>
      <c r="M5" s="92" t="s">
        <v>177</v>
      </c>
      <c r="N5" s="92" t="s">
        <v>178</v>
      </c>
      <c r="O5" s="92" t="s">
        <v>179</v>
      </c>
      <c r="P5" s="114" t="s">
        <v>180</v>
      </c>
      <c r="Q5" s="114" t="s">
        <v>181</v>
      </c>
      <c r="R5" s="92" t="s">
        <v>182</v>
      </c>
      <c r="S5" s="92" t="s">
        <v>183</v>
      </c>
      <c r="T5" s="234" t="s">
        <v>184</v>
      </c>
      <c r="U5" s="116"/>
      <c r="V5" s="116"/>
      <c r="W5" s="178"/>
      <c r="X5" s="178"/>
      <c r="Y5" s="188"/>
      <c r="Z5" s="242"/>
      <c r="AA5" s="242"/>
      <c r="AB5" s="116"/>
      <c r="AC5" s="7" t="s">
        <v>185</v>
      </c>
    </row>
    <row r="6" spans="1:28" ht="16.5" customHeight="1">
      <c r="A6" s="206" t="s">
        <v>186</v>
      </c>
      <c r="B6" s="117">
        <f>SUM(B7:B44)</f>
        <v>37</v>
      </c>
      <c r="C6" s="117">
        <f>SUM(C7:C44)</f>
        <v>0</v>
      </c>
      <c r="D6" s="117">
        <f>SUM(D7:D2594)</f>
        <v>289033</v>
      </c>
      <c r="E6" s="117">
        <f aca="true" t="shared" si="0" ref="E6:AB6">SUM(E7:E2594)</f>
        <v>176014</v>
      </c>
      <c r="F6" s="117">
        <f t="shared" si="0"/>
        <v>0</v>
      </c>
      <c r="G6" s="117">
        <f t="shared" si="0"/>
        <v>0</v>
      </c>
      <c r="H6" s="117">
        <f t="shared" si="0"/>
        <v>79475</v>
      </c>
      <c r="I6" s="117">
        <f t="shared" si="0"/>
        <v>96539</v>
      </c>
      <c r="J6" s="117">
        <f t="shared" si="0"/>
        <v>0</v>
      </c>
      <c r="K6" s="117">
        <f t="shared" si="0"/>
        <v>0</v>
      </c>
      <c r="L6" s="117">
        <f t="shared" si="0"/>
        <v>113019</v>
      </c>
      <c r="M6" s="117">
        <f t="shared" si="0"/>
        <v>4802</v>
      </c>
      <c r="N6" s="117">
        <f t="shared" si="0"/>
        <v>0</v>
      </c>
      <c r="O6" s="117">
        <f t="shared" si="0"/>
        <v>0</v>
      </c>
      <c r="P6" s="117">
        <f t="shared" si="0"/>
        <v>44202</v>
      </c>
      <c r="Q6" s="117">
        <f t="shared" si="0"/>
        <v>30940</v>
      </c>
      <c r="R6" s="117">
        <f t="shared" si="0"/>
        <v>32701</v>
      </c>
      <c r="S6" s="117">
        <f t="shared" si="0"/>
        <v>374</v>
      </c>
      <c r="T6" s="117">
        <f t="shared" si="0"/>
        <v>0</v>
      </c>
      <c r="U6" s="117">
        <f t="shared" si="0"/>
        <v>35900</v>
      </c>
      <c r="V6" s="117">
        <f t="shared" si="0"/>
        <v>0</v>
      </c>
      <c r="W6" s="117">
        <f t="shared" si="0"/>
        <v>0</v>
      </c>
      <c r="X6" s="117">
        <f t="shared" si="0"/>
        <v>270</v>
      </c>
      <c r="Y6" s="117">
        <f t="shared" si="0"/>
        <v>2960</v>
      </c>
      <c r="Z6" s="117">
        <f t="shared" si="0"/>
        <v>176014</v>
      </c>
      <c r="AA6" s="117">
        <f t="shared" si="0"/>
        <v>0</v>
      </c>
      <c r="AB6" s="117">
        <f t="shared" si="0"/>
        <v>136640</v>
      </c>
    </row>
    <row r="7" spans="1:29" ht="16.5" customHeight="1">
      <c r="A7" s="244" t="s">
        <v>195</v>
      </c>
      <c r="B7" s="117">
        <v>1</v>
      </c>
      <c r="C7" s="245" t="s">
        <v>196</v>
      </c>
      <c r="D7" s="117">
        <f aca="true" t="shared" si="1" ref="D7:D23">SUM(L7+E7)</f>
        <v>8359</v>
      </c>
      <c r="E7" s="117">
        <f aca="true" t="shared" si="2" ref="E7:E23">SUM(F7:K7)</f>
        <v>5092</v>
      </c>
      <c r="F7" s="117"/>
      <c r="G7" s="117"/>
      <c r="H7" s="253">
        <v>2150</v>
      </c>
      <c r="I7" s="253">
        <v>2942</v>
      </c>
      <c r="J7" s="117"/>
      <c r="K7" s="117"/>
      <c r="L7" s="117">
        <f aca="true" t="shared" si="3" ref="L7:L23">SUM(M7:T7)</f>
        <v>3267</v>
      </c>
      <c r="M7" s="254">
        <v>131</v>
      </c>
      <c r="N7" s="117"/>
      <c r="O7" s="117"/>
      <c r="P7" s="254">
        <v>1266</v>
      </c>
      <c r="Q7" s="236">
        <v>895</v>
      </c>
      <c r="R7" s="228">
        <v>962</v>
      </c>
      <c r="S7" s="254">
        <v>13</v>
      </c>
      <c r="T7" s="228"/>
      <c r="U7" s="237">
        <v>1040</v>
      </c>
      <c r="V7" s="228"/>
      <c r="W7" s="228"/>
      <c r="X7" s="228">
        <v>30</v>
      </c>
      <c r="Y7" s="228">
        <v>80</v>
      </c>
      <c r="Z7" s="228">
        <v>5092</v>
      </c>
      <c r="AA7" s="228"/>
      <c r="AB7" s="228">
        <v>3920</v>
      </c>
      <c r="AC7" s="256" t="s">
        <v>197</v>
      </c>
    </row>
    <row r="8" spans="1:29" ht="16.5" customHeight="1">
      <c r="A8" s="246" t="s">
        <v>198</v>
      </c>
      <c r="B8" s="117">
        <v>1</v>
      </c>
      <c r="C8" s="245" t="s">
        <v>199</v>
      </c>
      <c r="D8" s="117">
        <f t="shared" si="1"/>
        <v>7032</v>
      </c>
      <c r="E8" s="117">
        <f t="shared" si="2"/>
        <v>4245</v>
      </c>
      <c r="F8" s="117"/>
      <c r="G8" s="117"/>
      <c r="H8" s="253">
        <v>1892</v>
      </c>
      <c r="I8" s="253">
        <v>2353</v>
      </c>
      <c r="J8" s="117"/>
      <c r="K8" s="117"/>
      <c r="L8" s="117">
        <f t="shared" si="3"/>
        <v>2787</v>
      </c>
      <c r="M8" s="254">
        <v>128</v>
      </c>
      <c r="N8" s="117"/>
      <c r="O8" s="117"/>
      <c r="P8" s="254">
        <v>1090</v>
      </c>
      <c r="Q8" s="236">
        <v>750</v>
      </c>
      <c r="R8" s="228">
        <v>819</v>
      </c>
      <c r="S8" s="254"/>
      <c r="T8" s="228"/>
      <c r="U8" s="237">
        <v>990</v>
      </c>
      <c r="V8" s="228"/>
      <c r="W8" s="228"/>
      <c r="X8" s="228"/>
      <c r="Y8" s="228">
        <v>80</v>
      </c>
      <c r="Z8" s="228">
        <v>4245</v>
      </c>
      <c r="AA8" s="228"/>
      <c r="AB8" s="228">
        <v>3360</v>
      </c>
      <c r="AC8" s="256" t="s">
        <v>200</v>
      </c>
    </row>
    <row r="9" spans="1:29" ht="16.5" customHeight="1">
      <c r="A9" s="246" t="s">
        <v>201</v>
      </c>
      <c r="B9" s="117">
        <v>1</v>
      </c>
      <c r="C9" s="245" t="s">
        <v>199</v>
      </c>
      <c r="D9" s="117">
        <f t="shared" si="1"/>
        <v>7032</v>
      </c>
      <c r="E9" s="117">
        <f t="shared" si="2"/>
        <v>4245</v>
      </c>
      <c r="F9" s="117"/>
      <c r="G9" s="117"/>
      <c r="H9" s="253">
        <v>1892</v>
      </c>
      <c r="I9" s="253">
        <v>2353</v>
      </c>
      <c r="J9" s="117"/>
      <c r="K9" s="117"/>
      <c r="L9" s="117">
        <f t="shared" si="3"/>
        <v>2787</v>
      </c>
      <c r="M9" s="254">
        <v>128</v>
      </c>
      <c r="N9" s="117"/>
      <c r="O9" s="117"/>
      <c r="P9" s="254">
        <v>1090</v>
      </c>
      <c r="Q9" s="236">
        <v>750</v>
      </c>
      <c r="R9" s="228">
        <v>819</v>
      </c>
      <c r="S9" s="254"/>
      <c r="T9" s="228"/>
      <c r="U9" s="237">
        <v>990</v>
      </c>
      <c r="V9" s="228"/>
      <c r="W9" s="228"/>
      <c r="X9" s="228"/>
      <c r="Y9" s="228">
        <v>80</v>
      </c>
      <c r="Z9" s="228">
        <v>4245</v>
      </c>
      <c r="AA9" s="228"/>
      <c r="AB9" s="228">
        <v>3360</v>
      </c>
      <c r="AC9" s="256" t="s">
        <v>200</v>
      </c>
    </row>
    <row r="10" spans="1:29" ht="16.5" customHeight="1">
      <c r="A10" s="247" t="s">
        <v>202</v>
      </c>
      <c r="B10" s="117">
        <v>1</v>
      </c>
      <c r="C10" s="245" t="s">
        <v>196</v>
      </c>
      <c r="D10" s="117">
        <f t="shared" si="1"/>
        <v>8605</v>
      </c>
      <c r="E10" s="117">
        <f t="shared" si="2"/>
        <v>5338</v>
      </c>
      <c r="F10" s="117"/>
      <c r="G10" s="117"/>
      <c r="H10" s="253">
        <v>2150</v>
      </c>
      <c r="I10" s="253">
        <v>3188</v>
      </c>
      <c r="J10" s="117"/>
      <c r="K10" s="117"/>
      <c r="L10" s="117">
        <f t="shared" si="3"/>
        <v>3267</v>
      </c>
      <c r="M10" s="254">
        <v>131</v>
      </c>
      <c r="N10" s="117"/>
      <c r="O10" s="117"/>
      <c r="P10" s="254">
        <v>1266</v>
      </c>
      <c r="Q10" s="236">
        <v>895</v>
      </c>
      <c r="R10" s="228">
        <v>962</v>
      </c>
      <c r="S10" s="254">
        <v>13</v>
      </c>
      <c r="T10" s="228"/>
      <c r="U10" s="237">
        <v>1040</v>
      </c>
      <c r="V10" s="228"/>
      <c r="W10" s="228"/>
      <c r="X10" s="228"/>
      <c r="Y10" s="228">
        <v>80</v>
      </c>
      <c r="Z10" s="228">
        <v>5338</v>
      </c>
      <c r="AA10" s="228"/>
      <c r="AB10" s="228">
        <v>3920</v>
      </c>
      <c r="AC10" s="256" t="s">
        <v>203</v>
      </c>
    </row>
    <row r="11" spans="1:29" ht="16.5" customHeight="1">
      <c r="A11" s="246" t="s">
        <v>204</v>
      </c>
      <c r="B11" s="117">
        <v>1</v>
      </c>
      <c r="C11" s="245" t="s">
        <v>205</v>
      </c>
      <c r="D11" s="117">
        <f t="shared" si="1"/>
        <v>9637</v>
      </c>
      <c r="E11" s="117">
        <f t="shared" si="2"/>
        <v>6458</v>
      </c>
      <c r="F11" s="117"/>
      <c r="G11" s="117"/>
      <c r="H11" s="253">
        <v>2627</v>
      </c>
      <c r="I11" s="253">
        <v>3831</v>
      </c>
      <c r="J11" s="117"/>
      <c r="K11" s="117"/>
      <c r="L11" s="117">
        <f t="shared" si="3"/>
        <v>3179</v>
      </c>
      <c r="M11" s="254">
        <v>131</v>
      </c>
      <c r="N11" s="117"/>
      <c r="O11" s="117"/>
      <c r="P11" s="254">
        <v>1266</v>
      </c>
      <c r="Q11" s="236">
        <v>895</v>
      </c>
      <c r="R11" s="228">
        <v>874</v>
      </c>
      <c r="S11" s="254">
        <v>13</v>
      </c>
      <c r="T11" s="228"/>
      <c r="U11" s="237">
        <v>1040</v>
      </c>
      <c r="V11" s="228"/>
      <c r="W11" s="228"/>
      <c r="X11" s="228"/>
      <c r="Y11" s="228">
        <v>80</v>
      </c>
      <c r="Z11" s="228">
        <v>6458</v>
      </c>
      <c r="AA11" s="228"/>
      <c r="AB11" s="228">
        <v>3920</v>
      </c>
      <c r="AC11" s="256" t="s">
        <v>206</v>
      </c>
    </row>
    <row r="12" spans="1:29" ht="16.5" customHeight="1">
      <c r="A12" s="246" t="s">
        <v>207</v>
      </c>
      <c r="B12" s="117">
        <v>1</v>
      </c>
      <c r="C12" s="248" t="s">
        <v>208</v>
      </c>
      <c r="D12" s="117">
        <f t="shared" si="1"/>
        <v>8405</v>
      </c>
      <c r="E12" s="117">
        <f t="shared" si="2"/>
        <v>5182</v>
      </c>
      <c r="F12" s="117"/>
      <c r="G12" s="117"/>
      <c r="H12" s="253">
        <v>2361</v>
      </c>
      <c r="I12" s="253">
        <v>2821</v>
      </c>
      <c r="J12" s="117"/>
      <c r="K12" s="117"/>
      <c r="L12" s="117">
        <f t="shared" si="3"/>
        <v>3223</v>
      </c>
      <c r="M12" s="254">
        <v>131</v>
      </c>
      <c r="N12" s="117"/>
      <c r="O12" s="117"/>
      <c r="P12" s="254">
        <v>1266</v>
      </c>
      <c r="Q12" s="228">
        <v>895</v>
      </c>
      <c r="R12" s="228">
        <v>918</v>
      </c>
      <c r="S12" s="254">
        <v>13</v>
      </c>
      <c r="T12" s="228"/>
      <c r="U12" s="237">
        <v>1040</v>
      </c>
      <c r="V12" s="228"/>
      <c r="W12" s="228"/>
      <c r="X12" s="228">
        <v>30</v>
      </c>
      <c r="Y12" s="228">
        <v>80</v>
      </c>
      <c r="Z12" s="228">
        <v>5182</v>
      </c>
      <c r="AA12" s="228"/>
      <c r="AB12" s="228">
        <v>3920</v>
      </c>
      <c r="AC12" s="256" t="s">
        <v>209</v>
      </c>
    </row>
    <row r="13" spans="1:29" ht="16.5" customHeight="1">
      <c r="A13" s="246" t="s">
        <v>210</v>
      </c>
      <c r="B13" s="117">
        <v>1</v>
      </c>
      <c r="C13" s="245" t="s">
        <v>199</v>
      </c>
      <c r="D13" s="117">
        <f t="shared" si="1"/>
        <v>7141</v>
      </c>
      <c r="E13" s="117">
        <f t="shared" si="2"/>
        <v>4354</v>
      </c>
      <c r="F13" s="117"/>
      <c r="G13" s="117"/>
      <c r="H13" s="253">
        <v>1892</v>
      </c>
      <c r="I13" s="253">
        <v>2462</v>
      </c>
      <c r="J13" s="117"/>
      <c r="K13" s="117"/>
      <c r="L13" s="117">
        <f t="shared" si="3"/>
        <v>2787</v>
      </c>
      <c r="M13" s="254">
        <v>128</v>
      </c>
      <c r="N13" s="117"/>
      <c r="O13" s="117"/>
      <c r="P13" s="254">
        <v>1090</v>
      </c>
      <c r="Q13" s="228">
        <v>750</v>
      </c>
      <c r="R13" s="228">
        <v>819</v>
      </c>
      <c r="S13" s="254"/>
      <c r="T13" s="228"/>
      <c r="U13" s="237">
        <v>990</v>
      </c>
      <c r="V13" s="228"/>
      <c r="W13" s="228"/>
      <c r="X13" s="228"/>
      <c r="Y13" s="228">
        <v>80</v>
      </c>
      <c r="Z13" s="228">
        <v>4354</v>
      </c>
      <c r="AA13" s="228"/>
      <c r="AB13" s="228">
        <v>3360</v>
      </c>
      <c r="AC13" s="256" t="s">
        <v>211</v>
      </c>
    </row>
    <row r="14" spans="1:29" ht="16.5" customHeight="1">
      <c r="A14" s="246" t="s">
        <v>212</v>
      </c>
      <c r="B14" s="228">
        <v>1</v>
      </c>
      <c r="C14" s="245" t="s">
        <v>205</v>
      </c>
      <c r="D14" s="117">
        <f t="shared" si="1"/>
        <v>8994</v>
      </c>
      <c r="E14" s="117">
        <f t="shared" si="2"/>
        <v>5815</v>
      </c>
      <c r="F14" s="117"/>
      <c r="G14" s="117"/>
      <c r="H14" s="253">
        <v>2627</v>
      </c>
      <c r="I14" s="253">
        <v>3188</v>
      </c>
      <c r="J14" s="117"/>
      <c r="K14" s="117"/>
      <c r="L14" s="117">
        <f t="shared" si="3"/>
        <v>3179</v>
      </c>
      <c r="M14" s="254">
        <v>131</v>
      </c>
      <c r="N14" s="117"/>
      <c r="O14" s="117"/>
      <c r="P14" s="254">
        <v>1266</v>
      </c>
      <c r="Q14" s="236">
        <v>895</v>
      </c>
      <c r="R14" s="228">
        <v>874</v>
      </c>
      <c r="S14" s="254">
        <v>13</v>
      </c>
      <c r="T14" s="228"/>
      <c r="U14" s="237">
        <v>1040</v>
      </c>
      <c r="V14" s="228"/>
      <c r="W14" s="228"/>
      <c r="X14" s="228"/>
      <c r="Y14" s="228">
        <v>80</v>
      </c>
      <c r="Z14" s="228">
        <v>5815</v>
      </c>
      <c r="AA14" s="228"/>
      <c r="AB14" s="228">
        <v>3920</v>
      </c>
      <c r="AC14" s="256" t="s">
        <v>203</v>
      </c>
    </row>
    <row r="15" spans="1:29" ht="16.5" customHeight="1">
      <c r="A15" s="246" t="s">
        <v>213</v>
      </c>
      <c r="B15" s="228">
        <v>1</v>
      </c>
      <c r="C15" s="248" t="s">
        <v>196</v>
      </c>
      <c r="D15" s="117">
        <f t="shared" si="1"/>
        <v>7898</v>
      </c>
      <c r="E15" s="117">
        <f t="shared" si="2"/>
        <v>4631</v>
      </c>
      <c r="F15" s="117"/>
      <c r="G15" s="117"/>
      <c r="H15" s="253">
        <v>2150</v>
      </c>
      <c r="I15" s="253">
        <v>2481</v>
      </c>
      <c r="J15" s="117"/>
      <c r="K15" s="117"/>
      <c r="L15" s="117">
        <f t="shared" si="3"/>
        <v>3267</v>
      </c>
      <c r="M15" s="254">
        <v>131</v>
      </c>
      <c r="N15" s="117"/>
      <c r="O15" s="117"/>
      <c r="P15" s="254">
        <v>1266</v>
      </c>
      <c r="Q15" s="228">
        <v>895</v>
      </c>
      <c r="R15" s="228">
        <v>962</v>
      </c>
      <c r="S15" s="254">
        <v>13</v>
      </c>
      <c r="T15" s="228"/>
      <c r="U15" s="237">
        <v>1040</v>
      </c>
      <c r="V15" s="228"/>
      <c r="W15" s="228"/>
      <c r="X15" s="228">
        <v>30</v>
      </c>
      <c r="Y15" s="228">
        <v>80</v>
      </c>
      <c r="Z15" s="228">
        <v>4631</v>
      </c>
      <c r="AA15" s="228"/>
      <c r="AB15" s="228">
        <v>3920</v>
      </c>
      <c r="AC15" s="256" t="s">
        <v>211</v>
      </c>
    </row>
    <row r="16" spans="1:29" ht="16.5" customHeight="1">
      <c r="A16" s="246" t="s">
        <v>214</v>
      </c>
      <c r="B16" s="228">
        <v>1</v>
      </c>
      <c r="C16" s="248" t="s">
        <v>196</v>
      </c>
      <c r="D16" s="117">
        <f t="shared" si="1"/>
        <v>8480</v>
      </c>
      <c r="E16" s="117">
        <f t="shared" si="2"/>
        <v>5213</v>
      </c>
      <c r="F16" s="117"/>
      <c r="G16" s="117"/>
      <c r="H16" s="253">
        <v>2150</v>
      </c>
      <c r="I16" s="253">
        <v>3063</v>
      </c>
      <c r="J16" s="117"/>
      <c r="K16" s="117"/>
      <c r="L16" s="117">
        <f t="shared" si="3"/>
        <v>3267</v>
      </c>
      <c r="M16" s="254">
        <v>131</v>
      </c>
      <c r="N16" s="117"/>
      <c r="O16" s="117"/>
      <c r="P16" s="254">
        <v>1266</v>
      </c>
      <c r="Q16" s="228">
        <v>895</v>
      </c>
      <c r="R16" s="228">
        <v>962</v>
      </c>
      <c r="S16" s="254">
        <v>13</v>
      </c>
      <c r="T16" s="228"/>
      <c r="U16" s="237">
        <v>1040</v>
      </c>
      <c r="V16" s="228"/>
      <c r="W16" s="228"/>
      <c r="X16" s="228"/>
      <c r="Y16" s="228">
        <v>80</v>
      </c>
      <c r="Z16" s="228">
        <v>5213</v>
      </c>
      <c r="AA16" s="228"/>
      <c r="AB16" s="228">
        <v>3920</v>
      </c>
      <c r="AC16" s="256" t="s">
        <v>215</v>
      </c>
    </row>
    <row r="17" spans="1:29" ht="16.5" customHeight="1">
      <c r="A17" s="246" t="s">
        <v>216</v>
      </c>
      <c r="B17" s="228">
        <v>1</v>
      </c>
      <c r="C17" s="248" t="s">
        <v>208</v>
      </c>
      <c r="D17" s="117">
        <f t="shared" si="1"/>
        <v>9019</v>
      </c>
      <c r="E17" s="117">
        <f t="shared" si="2"/>
        <v>5796</v>
      </c>
      <c r="F17" s="117"/>
      <c r="G17" s="117"/>
      <c r="H17" s="253">
        <v>2361</v>
      </c>
      <c r="I17" s="253">
        <v>3435</v>
      </c>
      <c r="J17" s="117"/>
      <c r="K17" s="117"/>
      <c r="L17" s="117">
        <f t="shared" si="3"/>
        <v>3223</v>
      </c>
      <c r="M17" s="254">
        <v>131</v>
      </c>
      <c r="N17" s="117"/>
      <c r="O17" s="117"/>
      <c r="P17" s="254">
        <v>1266</v>
      </c>
      <c r="Q17" s="228">
        <v>895</v>
      </c>
      <c r="R17" s="228">
        <v>918</v>
      </c>
      <c r="S17" s="254">
        <v>13</v>
      </c>
      <c r="T17" s="228"/>
      <c r="U17" s="237">
        <v>1040</v>
      </c>
      <c r="V17" s="228"/>
      <c r="W17" s="228"/>
      <c r="X17" s="228"/>
      <c r="Y17" s="228">
        <v>80</v>
      </c>
      <c r="Z17" s="228">
        <v>5796</v>
      </c>
      <c r="AA17" s="228"/>
      <c r="AB17" s="228">
        <v>3920</v>
      </c>
      <c r="AC17" s="256" t="s">
        <v>217</v>
      </c>
    </row>
    <row r="18" spans="1:29" ht="16.5" customHeight="1">
      <c r="A18" s="246" t="s">
        <v>218</v>
      </c>
      <c r="B18" s="228">
        <v>1</v>
      </c>
      <c r="C18" s="248" t="s">
        <v>208</v>
      </c>
      <c r="D18" s="117">
        <f t="shared" si="1"/>
        <v>8772</v>
      </c>
      <c r="E18" s="117">
        <f t="shared" si="2"/>
        <v>5549</v>
      </c>
      <c r="F18" s="117"/>
      <c r="G18" s="117"/>
      <c r="H18" s="253">
        <v>2361</v>
      </c>
      <c r="I18" s="253">
        <v>3188</v>
      </c>
      <c r="J18" s="117"/>
      <c r="K18" s="117"/>
      <c r="L18" s="117">
        <f t="shared" si="3"/>
        <v>3223</v>
      </c>
      <c r="M18" s="254">
        <v>131</v>
      </c>
      <c r="N18" s="117"/>
      <c r="O18" s="117"/>
      <c r="P18" s="254">
        <v>1266</v>
      </c>
      <c r="Q18" s="228">
        <v>895</v>
      </c>
      <c r="R18" s="228">
        <v>918</v>
      </c>
      <c r="S18" s="254">
        <v>13</v>
      </c>
      <c r="T18" s="228"/>
      <c r="U18" s="237">
        <v>1040</v>
      </c>
      <c r="V18" s="228"/>
      <c r="W18" s="228"/>
      <c r="X18" s="228"/>
      <c r="Y18" s="228">
        <v>80</v>
      </c>
      <c r="Z18" s="228">
        <v>5549</v>
      </c>
      <c r="AA18" s="228"/>
      <c r="AB18" s="228">
        <v>3920</v>
      </c>
      <c r="AC18" s="256" t="s">
        <v>203</v>
      </c>
    </row>
    <row r="19" spans="1:29" ht="16.5" customHeight="1">
      <c r="A19" s="246" t="s">
        <v>219</v>
      </c>
      <c r="B19" s="228">
        <v>1</v>
      </c>
      <c r="C19" s="248" t="s">
        <v>199</v>
      </c>
      <c r="D19" s="117">
        <f t="shared" si="1"/>
        <v>7141</v>
      </c>
      <c r="E19" s="117">
        <f t="shared" si="2"/>
        <v>4354</v>
      </c>
      <c r="F19" s="117"/>
      <c r="G19" s="117"/>
      <c r="H19" s="253">
        <v>1892</v>
      </c>
      <c r="I19" s="253">
        <v>2462</v>
      </c>
      <c r="J19" s="117"/>
      <c r="K19" s="117"/>
      <c r="L19" s="117">
        <f t="shared" si="3"/>
        <v>2787</v>
      </c>
      <c r="M19" s="254">
        <v>128</v>
      </c>
      <c r="N19" s="117"/>
      <c r="O19" s="117"/>
      <c r="P19" s="254">
        <v>1090</v>
      </c>
      <c r="Q19" s="228">
        <v>750</v>
      </c>
      <c r="R19" s="228">
        <v>819</v>
      </c>
      <c r="S19" s="254"/>
      <c r="T19" s="228"/>
      <c r="U19" s="237">
        <v>990</v>
      </c>
      <c r="V19" s="228"/>
      <c r="W19" s="228"/>
      <c r="X19" s="228"/>
      <c r="Y19" s="228">
        <v>80</v>
      </c>
      <c r="Z19" s="228">
        <v>4354</v>
      </c>
      <c r="AA19" s="228"/>
      <c r="AB19" s="228">
        <v>3360</v>
      </c>
      <c r="AC19" s="256" t="s">
        <v>211</v>
      </c>
    </row>
    <row r="20" spans="1:29" ht="16.5" customHeight="1">
      <c r="A20" s="246" t="s">
        <v>220</v>
      </c>
      <c r="B20" s="228">
        <v>1</v>
      </c>
      <c r="C20" s="248" t="s">
        <v>199</v>
      </c>
      <c r="D20" s="117">
        <f t="shared" si="1"/>
        <v>7250</v>
      </c>
      <c r="E20" s="117">
        <f t="shared" si="2"/>
        <v>4463</v>
      </c>
      <c r="F20" s="117"/>
      <c r="G20" s="117"/>
      <c r="H20" s="253">
        <v>1892</v>
      </c>
      <c r="I20" s="253">
        <v>2571</v>
      </c>
      <c r="J20" s="117"/>
      <c r="K20" s="117"/>
      <c r="L20" s="117">
        <f t="shared" si="3"/>
        <v>2787</v>
      </c>
      <c r="M20" s="254">
        <v>128</v>
      </c>
      <c r="N20" s="117"/>
      <c r="O20" s="117"/>
      <c r="P20" s="254">
        <v>1090</v>
      </c>
      <c r="Q20" s="228">
        <v>750</v>
      </c>
      <c r="R20" s="228">
        <v>819</v>
      </c>
      <c r="S20" s="254"/>
      <c r="T20" s="228"/>
      <c r="U20" s="237">
        <v>990</v>
      </c>
      <c r="V20" s="228"/>
      <c r="W20" s="228"/>
      <c r="X20" s="228"/>
      <c r="Y20" s="228">
        <v>80</v>
      </c>
      <c r="Z20" s="228">
        <v>4463</v>
      </c>
      <c r="AA20" s="228"/>
      <c r="AB20" s="228">
        <v>3360</v>
      </c>
      <c r="AC20" s="256" t="s">
        <v>221</v>
      </c>
    </row>
    <row r="21" spans="1:29" ht="16.5" customHeight="1">
      <c r="A21" s="246" t="s">
        <v>222</v>
      </c>
      <c r="B21" s="228">
        <v>1</v>
      </c>
      <c r="C21" s="248" t="s">
        <v>188</v>
      </c>
      <c r="D21" s="117">
        <f t="shared" si="1"/>
        <v>6387</v>
      </c>
      <c r="E21" s="117">
        <f t="shared" si="2"/>
        <v>3587</v>
      </c>
      <c r="F21" s="117"/>
      <c r="G21" s="117"/>
      <c r="H21" s="253">
        <v>1907</v>
      </c>
      <c r="I21" s="253">
        <v>1680</v>
      </c>
      <c r="J21" s="117"/>
      <c r="K21" s="117"/>
      <c r="L21" s="117">
        <f t="shared" si="3"/>
        <v>2800</v>
      </c>
      <c r="M21" s="254">
        <v>128</v>
      </c>
      <c r="N21" s="117"/>
      <c r="O21" s="117"/>
      <c r="P21" s="254">
        <v>1090</v>
      </c>
      <c r="Q21" s="228">
        <v>750</v>
      </c>
      <c r="R21" s="228">
        <v>819</v>
      </c>
      <c r="S21" s="254">
        <v>13</v>
      </c>
      <c r="T21" s="228"/>
      <c r="U21" s="237">
        <v>910</v>
      </c>
      <c r="V21" s="228"/>
      <c r="W21" s="228"/>
      <c r="X21" s="228"/>
      <c r="Y21" s="228">
        <v>80</v>
      </c>
      <c r="Z21" s="228">
        <v>3587</v>
      </c>
      <c r="AA21" s="228"/>
      <c r="AB21" s="228">
        <v>3360</v>
      </c>
      <c r="AC21" s="256" t="s">
        <v>193</v>
      </c>
    </row>
    <row r="22" spans="1:29" ht="16.5" customHeight="1">
      <c r="A22" s="232" t="s">
        <v>127</v>
      </c>
      <c r="B22" s="228">
        <v>1</v>
      </c>
      <c r="C22" s="249" t="s">
        <v>199</v>
      </c>
      <c r="D22" s="117">
        <f t="shared" si="1"/>
        <v>5037</v>
      </c>
      <c r="E22" s="117">
        <f t="shared" si="2"/>
        <v>2250</v>
      </c>
      <c r="F22" s="117"/>
      <c r="G22" s="117"/>
      <c r="H22" s="253">
        <v>1720</v>
      </c>
      <c r="I22" s="253">
        <v>530</v>
      </c>
      <c r="J22" s="117"/>
      <c r="K22" s="117"/>
      <c r="L22" s="117">
        <f t="shared" si="3"/>
        <v>2787</v>
      </c>
      <c r="M22" s="254">
        <v>128</v>
      </c>
      <c r="N22" s="117"/>
      <c r="O22" s="117"/>
      <c r="P22" s="254">
        <v>1090</v>
      </c>
      <c r="Q22" s="236">
        <v>750</v>
      </c>
      <c r="R22" s="228">
        <v>819</v>
      </c>
      <c r="S22" s="254"/>
      <c r="T22" s="228"/>
      <c r="U22" s="237">
        <v>790</v>
      </c>
      <c r="V22" s="228"/>
      <c r="W22" s="228"/>
      <c r="X22" s="228">
        <v>30</v>
      </c>
      <c r="Y22" s="228">
        <v>80</v>
      </c>
      <c r="Z22" s="228">
        <v>2250</v>
      </c>
      <c r="AA22" s="228"/>
      <c r="AB22" s="228">
        <v>3360</v>
      </c>
      <c r="AC22" s="256" t="s">
        <v>223</v>
      </c>
    </row>
    <row r="23" spans="1:29" ht="16.5" customHeight="1">
      <c r="A23" s="231" t="s">
        <v>224</v>
      </c>
      <c r="B23" s="228">
        <v>1</v>
      </c>
      <c r="C23" s="250" t="s">
        <v>188</v>
      </c>
      <c r="D23" s="117">
        <f t="shared" si="1"/>
        <v>6569</v>
      </c>
      <c r="E23" s="117">
        <f t="shared" si="2"/>
        <v>3769</v>
      </c>
      <c r="F23" s="117"/>
      <c r="G23" s="117"/>
      <c r="H23" s="253">
        <v>1907</v>
      </c>
      <c r="I23" s="253">
        <v>1862</v>
      </c>
      <c r="J23" s="117"/>
      <c r="K23" s="117"/>
      <c r="L23" s="117">
        <f t="shared" si="3"/>
        <v>2800</v>
      </c>
      <c r="M23" s="254">
        <v>128</v>
      </c>
      <c r="N23" s="117"/>
      <c r="O23" s="117"/>
      <c r="P23" s="254">
        <v>1090</v>
      </c>
      <c r="Q23" s="236">
        <v>750</v>
      </c>
      <c r="R23" s="228">
        <v>819</v>
      </c>
      <c r="S23" s="254">
        <v>13</v>
      </c>
      <c r="T23" s="228"/>
      <c r="U23" s="237">
        <v>910</v>
      </c>
      <c r="V23" s="228"/>
      <c r="W23" s="228"/>
      <c r="X23" s="228"/>
      <c r="Y23" s="228">
        <v>80</v>
      </c>
      <c r="Z23" s="228">
        <v>3769</v>
      </c>
      <c r="AA23" s="228"/>
      <c r="AB23" s="228">
        <v>3360</v>
      </c>
      <c r="AC23" s="256" t="s">
        <v>225</v>
      </c>
    </row>
    <row r="24" spans="1:29" ht="16.5" customHeight="1">
      <c r="A24" s="251" t="s">
        <v>226</v>
      </c>
      <c r="B24" s="228">
        <v>1</v>
      </c>
      <c r="C24" s="250" t="s">
        <v>196</v>
      </c>
      <c r="D24" s="117">
        <f aca="true" t="shared" si="4" ref="D24:D44">SUM(L24+E24)</f>
        <v>7279</v>
      </c>
      <c r="E24" s="117">
        <f aca="true" t="shared" si="5" ref="E24:E44">SUM(F24:K24)</f>
        <v>4012</v>
      </c>
      <c r="F24" s="117"/>
      <c r="G24" s="117"/>
      <c r="H24" s="253">
        <v>2150</v>
      </c>
      <c r="I24" s="253">
        <v>1862</v>
      </c>
      <c r="J24" s="117"/>
      <c r="K24" s="117"/>
      <c r="L24" s="117">
        <f aca="true" t="shared" si="6" ref="L24:L44">SUM(M24:T24)</f>
        <v>3267</v>
      </c>
      <c r="M24" s="254">
        <v>131</v>
      </c>
      <c r="N24" s="117"/>
      <c r="O24" s="117"/>
      <c r="P24" s="254">
        <v>1266</v>
      </c>
      <c r="Q24" s="236">
        <v>895</v>
      </c>
      <c r="R24" s="228">
        <v>962</v>
      </c>
      <c r="S24" s="254">
        <v>13</v>
      </c>
      <c r="T24" s="228"/>
      <c r="U24" s="237">
        <v>1040</v>
      </c>
      <c r="V24" s="228"/>
      <c r="W24" s="228"/>
      <c r="X24" s="228">
        <v>30</v>
      </c>
      <c r="Y24" s="228">
        <v>80</v>
      </c>
      <c r="Z24" s="228">
        <v>4012</v>
      </c>
      <c r="AA24" s="228"/>
      <c r="AB24" s="228">
        <v>3920</v>
      </c>
      <c r="AC24" s="256" t="s">
        <v>225</v>
      </c>
    </row>
    <row r="25" spans="1:29" ht="16.5" customHeight="1">
      <c r="A25" s="231" t="s">
        <v>227</v>
      </c>
      <c r="B25" s="228">
        <v>1</v>
      </c>
      <c r="C25" s="250" t="s">
        <v>205</v>
      </c>
      <c r="D25" s="117">
        <f t="shared" si="4"/>
        <v>9117</v>
      </c>
      <c r="E25" s="117">
        <f t="shared" si="5"/>
        <v>5938</v>
      </c>
      <c r="F25" s="117"/>
      <c r="G25" s="117"/>
      <c r="H25" s="253">
        <v>2627</v>
      </c>
      <c r="I25" s="253">
        <v>3311</v>
      </c>
      <c r="J25" s="117"/>
      <c r="K25" s="117"/>
      <c r="L25" s="117">
        <f t="shared" si="6"/>
        <v>3179</v>
      </c>
      <c r="M25" s="254">
        <v>131</v>
      </c>
      <c r="N25" s="117"/>
      <c r="O25" s="117"/>
      <c r="P25" s="254">
        <v>1266</v>
      </c>
      <c r="Q25" s="236">
        <v>895</v>
      </c>
      <c r="R25" s="228">
        <v>874</v>
      </c>
      <c r="S25" s="254">
        <v>13</v>
      </c>
      <c r="T25" s="228"/>
      <c r="U25" s="237">
        <v>1040</v>
      </c>
      <c r="V25" s="228"/>
      <c r="W25" s="228"/>
      <c r="X25" s="228"/>
      <c r="Y25" s="228">
        <v>80</v>
      </c>
      <c r="Z25" s="228">
        <v>5938</v>
      </c>
      <c r="AA25" s="228"/>
      <c r="AB25" s="228">
        <v>3920</v>
      </c>
      <c r="AC25" s="256" t="s">
        <v>228</v>
      </c>
    </row>
    <row r="26" spans="1:29" ht="16.5" customHeight="1">
      <c r="A26" s="231" t="s">
        <v>229</v>
      </c>
      <c r="B26" s="228">
        <v>1</v>
      </c>
      <c r="C26" s="250" t="s">
        <v>205</v>
      </c>
      <c r="D26" s="117">
        <f t="shared" si="4"/>
        <v>9117</v>
      </c>
      <c r="E26" s="117">
        <f t="shared" si="5"/>
        <v>5938</v>
      </c>
      <c r="F26" s="117"/>
      <c r="G26" s="117"/>
      <c r="H26" s="253">
        <v>2627</v>
      </c>
      <c r="I26" s="253">
        <v>3311</v>
      </c>
      <c r="J26" s="117"/>
      <c r="K26" s="117"/>
      <c r="L26" s="117">
        <f t="shared" si="6"/>
        <v>3179</v>
      </c>
      <c r="M26" s="254">
        <v>131</v>
      </c>
      <c r="N26" s="117"/>
      <c r="O26" s="117"/>
      <c r="P26" s="254">
        <v>1266</v>
      </c>
      <c r="Q26" s="236">
        <v>895</v>
      </c>
      <c r="R26" s="228">
        <v>874</v>
      </c>
      <c r="S26" s="254">
        <v>13</v>
      </c>
      <c r="T26" s="228"/>
      <c r="U26" s="237">
        <v>1040</v>
      </c>
      <c r="V26" s="228"/>
      <c r="W26" s="228"/>
      <c r="X26" s="228"/>
      <c r="Y26" s="228">
        <v>80</v>
      </c>
      <c r="Z26" s="228">
        <v>5938</v>
      </c>
      <c r="AA26" s="228"/>
      <c r="AB26" s="228">
        <v>3920</v>
      </c>
      <c r="AC26" s="256" t="s">
        <v>228</v>
      </c>
    </row>
    <row r="27" spans="1:29" ht="16.5" customHeight="1">
      <c r="A27" s="231" t="s">
        <v>230</v>
      </c>
      <c r="B27" s="228">
        <v>1</v>
      </c>
      <c r="C27" s="250" t="s">
        <v>199</v>
      </c>
      <c r="D27" s="117">
        <f t="shared" si="4"/>
        <v>7250</v>
      </c>
      <c r="E27" s="117">
        <f t="shared" si="5"/>
        <v>4463</v>
      </c>
      <c r="F27" s="117"/>
      <c r="G27" s="117"/>
      <c r="H27" s="253">
        <v>1892</v>
      </c>
      <c r="I27" s="253">
        <v>2571</v>
      </c>
      <c r="J27" s="117"/>
      <c r="K27" s="117"/>
      <c r="L27" s="117">
        <f t="shared" si="6"/>
        <v>2787</v>
      </c>
      <c r="M27" s="254">
        <v>128</v>
      </c>
      <c r="N27" s="117"/>
      <c r="O27" s="117"/>
      <c r="P27" s="254">
        <v>1090</v>
      </c>
      <c r="Q27" s="236">
        <v>750</v>
      </c>
      <c r="R27" s="228">
        <v>819</v>
      </c>
      <c r="S27" s="254"/>
      <c r="T27" s="228"/>
      <c r="U27" s="237">
        <v>990</v>
      </c>
      <c r="V27" s="228"/>
      <c r="W27" s="228"/>
      <c r="X27" s="228"/>
      <c r="Y27" s="228">
        <v>80</v>
      </c>
      <c r="Z27" s="228">
        <v>4463</v>
      </c>
      <c r="AA27" s="228"/>
      <c r="AB27" s="228">
        <v>3360</v>
      </c>
      <c r="AC27" s="256" t="s">
        <v>221</v>
      </c>
    </row>
    <row r="28" spans="1:29" ht="16.5" customHeight="1">
      <c r="A28" s="231" t="s">
        <v>231</v>
      </c>
      <c r="B28" s="228">
        <v>1</v>
      </c>
      <c r="C28" s="250" t="s">
        <v>208</v>
      </c>
      <c r="D28" s="117">
        <f t="shared" si="4"/>
        <v>8647</v>
      </c>
      <c r="E28" s="117">
        <f t="shared" si="5"/>
        <v>5424</v>
      </c>
      <c r="F28" s="117"/>
      <c r="G28" s="117"/>
      <c r="H28" s="253">
        <v>2361</v>
      </c>
      <c r="I28" s="253">
        <v>3063</v>
      </c>
      <c r="J28" s="117"/>
      <c r="K28" s="117"/>
      <c r="L28" s="117">
        <f t="shared" si="6"/>
        <v>3223</v>
      </c>
      <c r="M28" s="254">
        <v>131</v>
      </c>
      <c r="N28" s="117"/>
      <c r="O28" s="117"/>
      <c r="P28" s="254">
        <v>1266</v>
      </c>
      <c r="Q28" s="236">
        <v>895</v>
      </c>
      <c r="R28" s="228">
        <v>918</v>
      </c>
      <c r="S28" s="254">
        <v>13</v>
      </c>
      <c r="T28" s="228"/>
      <c r="U28" s="237">
        <v>1040</v>
      </c>
      <c r="V28" s="228"/>
      <c r="W28" s="228"/>
      <c r="X28" s="228"/>
      <c r="Y28" s="228">
        <v>80</v>
      </c>
      <c r="Z28" s="228">
        <v>5424</v>
      </c>
      <c r="AA28" s="228"/>
      <c r="AB28" s="228">
        <v>3920</v>
      </c>
      <c r="AC28" s="256" t="s">
        <v>215</v>
      </c>
    </row>
    <row r="29" spans="1:29" ht="16.5" customHeight="1">
      <c r="A29" s="232" t="s">
        <v>232</v>
      </c>
      <c r="B29" s="228">
        <v>1</v>
      </c>
      <c r="C29" s="250" t="s">
        <v>205</v>
      </c>
      <c r="D29" s="117">
        <f t="shared" si="4"/>
        <v>9241</v>
      </c>
      <c r="E29" s="117">
        <f t="shared" si="5"/>
        <v>6062</v>
      </c>
      <c r="F29" s="117"/>
      <c r="G29" s="117"/>
      <c r="H29" s="253">
        <v>2627</v>
      </c>
      <c r="I29" s="253">
        <v>3435</v>
      </c>
      <c r="J29" s="117"/>
      <c r="K29" s="117"/>
      <c r="L29" s="117">
        <f t="shared" si="6"/>
        <v>3179</v>
      </c>
      <c r="M29" s="254">
        <v>131</v>
      </c>
      <c r="N29" s="117"/>
      <c r="O29" s="117"/>
      <c r="P29" s="254">
        <v>1266</v>
      </c>
      <c r="Q29" s="236">
        <v>895</v>
      </c>
      <c r="R29" s="228">
        <v>874</v>
      </c>
      <c r="S29" s="254">
        <v>13</v>
      </c>
      <c r="T29" s="228"/>
      <c r="U29" s="237">
        <v>1040</v>
      </c>
      <c r="V29" s="228"/>
      <c r="W29" s="228"/>
      <c r="X29" s="228"/>
      <c r="Y29" s="228">
        <v>80</v>
      </c>
      <c r="Z29" s="228">
        <v>6062</v>
      </c>
      <c r="AA29" s="228"/>
      <c r="AB29" s="228">
        <v>3920</v>
      </c>
      <c r="AC29" s="256" t="s">
        <v>217</v>
      </c>
    </row>
    <row r="30" spans="1:29" ht="16.5" customHeight="1">
      <c r="A30" s="252" t="s">
        <v>233</v>
      </c>
      <c r="B30" s="228">
        <v>1</v>
      </c>
      <c r="C30" s="250" t="s">
        <v>196</v>
      </c>
      <c r="D30" s="117">
        <f t="shared" si="4"/>
        <v>8238</v>
      </c>
      <c r="E30" s="117">
        <f t="shared" si="5"/>
        <v>4971</v>
      </c>
      <c r="F30" s="117"/>
      <c r="G30" s="117"/>
      <c r="H30" s="253">
        <v>2150</v>
      </c>
      <c r="I30" s="253">
        <v>2821</v>
      </c>
      <c r="J30" s="117"/>
      <c r="K30" s="117"/>
      <c r="L30" s="117">
        <f t="shared" si="6"/>
        <v>3267</v>
      </c>
      <c r="M30" s="254">
        <v>131</v>
      </c>
      <c r="N30" s="117"/>
      <c r="O30" s="117"/>
      <c r="P30" s="254">
        <v>1266</v>
      </c>
      <c r="Q30" s="236">
        <v>895</v>
      </c>
      <c r="R30" s="228">
        <v>962</v>
      </c>
      <c r="S30" s="254">
        <v>13</v>
      </c>
      <c r="T30" s="228"/>
      <c r="U30" s="237">
        <v>1040</v>
      </c>
      <c r="V30" s="228"/>
      <c r="W30" s="228"/>
      <c r="X30" s="228">
        <v>30</v>
      </c>
      <c r="Y30" s="228">
        <v>80</v>
      </c>
      <c r="Z30" s="228">
        <v>4971</v>
      </c>
      <c r="AA30" s="228"/>
      <c r="AB30" s="228">
        <v>3920</v>
      </c>
      <c r="AC30" s="256" t="s">
        <v>209</v>
      </c>
    </row>
    <row r="31" spans="1:29" ht="16.5" customHeight="1">
      <c r="A31" s="232" t="s">
        <v>234</v>
      </c>
      <c r="B31" s="228">
        <v>1</v>
      </c>
      <c r="C31" s="250" t="s">
        <v>199</v>
      </c>
      <c r="D31" s="117">
        <f t="shared" si="4"/>
        <v>7250</v>
      </c>
      <c r="E31" s="117">
        <f t="shared" si="5"/>
        <v>4463</v>
      </c>
      <c r="F31" s="117"/>
      <c r="G31" s="117"/>
      <c r="H31" s="253">
        <v>1892</v>
      </c>
      <c r="I31" s="253">
        <v>2571</v>
      </c>
      <c r="J31" s="117"/>
      <c r="K31" s="117"/>
      <c r="L31" s="117">
        <f t="shared" si="6"/>
        <v>2787</v>
      </c>
      <c r="M31" s="254">
        <v>128</v>
      </c>
      <c r="N31" s="117"/>
      <c r="O31" s="117"/>
      <c r="P31" s="254">
        <v>1090</v>
      </c>
      <c r="Q31" s="228">
        <v>750</v>
      </c>
      <c r="R31" s="228">
        <v>819</v>
      </c>
      <c r="S31" s="254"/>
      <c r="T31" s="228"/>
      <c r="U31" s="237">
        <v>990</v>
      </c>
      <c r="V31" s="228"/>
      <c r="W31" s="228"/>
      <c r="X31" s="228"/>
      <c r="Y31" s="228">
        <v>80</v>
      </c>
      <c r="Z31" s="228">
        <v>4463</v>
      </c>
      <c r="AA31" s="228"/>
      <c r="AB31" s="228">
        <v>3360</v>
      </c>
      <c r="AC31" s="256" t="s">
        <v>221</v>
      </c>
    </row>
    <row r="32" spans="1:29" ht="16.5" customHeight="1">
      <c r="A32" s="252" t="s">
        <v>235</v>
      </c>
      <c r="B32" s="228">
        <v>1</v>
      </c>
      <c r="C32" s="250" t="s">
        <v>196</v>
      </c>
      <c r="D32" s="117">
        <f t="shared" si="4"/>
        <v>8728</v>
      </c>
      <c r="E32" s="117">
        <f t="shared" si="5"/>
        <v>5461</v>
      </c>
      <c r="F32" s="117"/>
      <c r="G32" s="117"/>
      <c r="H32" s="253">
        <v>2150</v>
      </c>
      <c r="I32" s="253">
        <v>3311</v>
      </c>
      <c r="J32" s="117"/>
      <c r="K32" s="117"/>
      <c r="L32" s="117">
        <f t="shared" si="6"/>
        <v>3267</v>
      </c>
      <c r="M32" s="254">
        <v>131</v>
      </c>
      <c r="N32" s="117"/>
      <c r="O32" s="117"/>
      <c r="P32" s="254">
        <v>1266</v>
      </c>
      <c r="Q32" s="236">
        <v>895</v>
      </c>
      <c r="R32" s="228">
        <v>962</v>
      </c>
      <c r="S32" s="254">
        <v>13</v>
      </c>
      <c r="T32" s="228"/>
      <c r="U32" s="237">
        <v>1040</v>
      </c>
      <c r="V32" s="228"/>
      <c r="W32" s="228"/>
      <c r="X32" s="228"/>
      <c r="Y32" s="228">
        <v>80</v>
      </c>
      <c r="Z32" s="228">
        <v>5461</v>
      </c>
      <c r="AA32" s="228"/>
      <c r="AB32" s="228">
        <v>3920</v>
      </c>
      <c r="AC32" s="256" t="s">
        <v>228</v>
      </c>
    </row>
    <row r="33" spans="1:29" ht="16.5" customHeight="1">
      <c r="A33" s="231" t="s">
        <v>236</v>
      </c>
      <c r="B33" s="228">
        <v>1</v>
      </c>
      <c r="C33" s="250" t="s">
        <v>208</v>
      </c>
      <c r="D33" s="117">
        <f t="shared" si="4"/>
        <v>8174</v>
      </c>
      <c r="E33" s="117">
        <f t="shared" si="5"/>
        <v>4951</v>
      </c>
      <c r="F33" s="117"/>
      <c r="G33" s="117"/>
      <c r="H33" s="253">
        <v>2361</v>
      </c>
      <c r="I33" s="253">
        <v>2590</v>
      </c>
      <c r="J33" s="117"/>
      <c r="K33" s="117"/>
      <c r="L33" s="117">
        <f t="shared" si="6"/>
        <v>3223</v>
      </c>
      <c r="M33" s="254">
        <v>131</v>
      </c>
      <c r="N33" s="117"/>
      <c r="O33" s="117"/>
      <c r="P33" s="254">
        <v>1266</v>
      </c>
      <c r="Q33" s="228">
        <v>895</v>
      </c>
      <c r="R33" s="228">
        <v>918</v>
      </c>
      <c r="S33" s="254">
        <v>13</v>
      </c>
      <c r="T33" s="228"/>
      <c r="U33" s="237">
        <v>960</v>
      </c>
      <c r="V33" s="228"/>
      <c r="W33" s="228"/>
      <c r="X33" s="228"/>
      <c r="Y33" s="228">
        <v>80</v>
      </c>
      <c r="Z33" s="228">
        <v>4951</v>
      </c>
      <c r="AA33" s="228"/>
      <c r="AB33" s="228">
        <v>3920</v>
      </c>
      <c r="AC33" s="256" t="s">
        <v>221</v>
      </c>
    </row>
    <row r="34" spans="1:29" ht="16.5" customHeight="1">
      <c r="A34" s="252" t="s">
        <v>237</v>
      </c>
      <c r="B34" s="228">
        <v>1</v>
      </c>
      <c r="C34" s="250" t="s">
        <v>196</v>
      </c>
      <c r="D34" s="117">
        <f t="shared" si="4"/>
        <v>7578</v>
      </c>
      <c r="E34" s="117">
        <f t="shared" si="5"/>
        <v>4311</v>
      </c>
      <c r="F34" s="117"/>
      <c r="G34" s="117"/>
      <c r="H34" s="253">
        <v>2150</v>
      </c>
      <c r="I34" s="253">
        <v>2161</v>
      </c>
      <c r="J34" s="117"/>
      <c r="K34" s="117"/>
      <c r="L34" s="117">
        <f t="shared" si="6"/>
        <v>3267</v>
      </c>
      <c r="M34" s="254">
        <v>131</v>
      </c>
      <c r="N34" s="117"/>
      <c r="O34" s="117"/>
      <c r="P34" s="254">
        <v>1266</v>
      </c>
      <c r="Q34" s="236">
        <v>895</v>
      </c>
      <c r="R34" s="228">
        <v>962</v>
      </c>
      <c r="S34" s="254">
        <v>13</v>
      </c>
      <c r="T34" s="228"/>
      <c r="U34" s="237">
        <v>960</v>
      </c>
      <c r="V34" s="228"/>
      <c r="W34" s="228"/>
      <c r="X34" s="228"/>
      <c r="Y34" s="228">
        <v>80</v>
      </c>
      <c r="Z34" s="228">
        <v>4311</v>
      </c>
      <c r="AA34" s="228"/>
      <c r="AB34" s="228">
        <v>3920</v>
      </c>
      <c r="AC34" s="256" t="s">
        <v>238</v>
      </c>
    </row>
    <row r="35" spans="1:29" ht="16.5" customHeight="1">
      <c r="A35" s="231" t="s">
        <v>239</v>
      </c>
      <c r="B35" s="228">
        <v>1</v>
      </c>
      <c r="C35" s="250" t="s">
        <v>188</v>
      </c>
      <c r="D35" s="117">
        <f t="shared" si="4"/>
        <v>6387</v>
      </c>
      <c r="E35" s="117">
        <f t="shared" si="5"/>
        <v>3587</v>
      </c>
      <c r="F35" s="117"/>
      <c r="G35" s="117"/>
      <c r="H35" s="253">
        <v>1907</v>
      </c>
      <c r="I35" s="253">
        <v>1680</v>
      </c>
      <c r="J35" s="117"/>
      <c r="K35" s="117"/>
      <c r="L35" s="117">
        <f t="shared" si="6"/>
        <v>2800</v>
      </c>
      <c r="M35" s="254">
        <v>128</v>
      </c>
      <c r="N35" s="117"/>
      <c r="O35" s="117"/>
      <c r="P35" s="254">
        <v>1090</v>
      </c>
      <c r="Q35" s="228">
        <v>750</v>
      </c>
      <c r="R35" s="228">
        <v>819</v>
      </c>
      <c r="S35" s="245">
        <v>13</v>
      </c>
      <c r="T35" s="228"/>
      <c r="U35" s="237">
        <v>910</v>
      </c>
      <c r="V35" s="228"/>
      <c r="W35" s="228"/>
      <c r="X35" s="228">
        <v>30</v>
      </c>
      <c r="Y35" s="228">
        <v>80</v>
      </c>
      <c r="Z35" s="228">
        <v>3587</v>
      </c>
      <c r="AA35" s="228"/>
      <c r="AB35" s="228">
        <v>3360</v>
      </c>
      <c r="AC35" s="256" t="s">
        <v>193</v>
      </c>
    </row>
    <row r="36" spans="1:29" ht="16.5" customHeight="1">
      <c r="A36" s="231" t="s">
        <v>240</v>
      </c>
      <c r="B36" s="228">
        <v>1</v>
      </c>
      <c r="C36" s="250" t="s">
        <v>188</v>
      </c>
      <c r="D36" s="117">
        <f t="shared" si="4"/>
        <v>6478</v>
      </c>
      <c r="E36" s="117">
        <f t="shared" si="5"/>
        <v>3678</v>
      </c>
      <c r="F36" s="117"/>
      <c r="G36" s="117"/>
      <c r="H36" s="253">
        <v>1907</v>
      </c>
      <c r="I36" s="253">
        <v>1771</v>
      </c>
      <c r="J36" s="117"/>
      <c r="K36" s="117"/>
      <c r="L36" s="117">
        <f t="shared" si="6"/>
        <v>2800</v>
      </c>
      <c r="M36" s="254">
        <v>128</v>
      </c>
      <c r="N36" s="117"/>
      <c r="O36" s="117"/>
      <c r="P36" s="254">
        <v>1090</v>
      </c>
      <c r="Q36" s="228">
        <v>750</v>
      </c>
      <c r="R36" s="228">
        <v>819</v>
      </c>
      <c r="S36" s="254">
        <v>13</v>
      </c>
      <c r="T36" s="228"/>
      <c r="U36" s="237">
        <v>910</v>
      </c>
      <c r="V36" s="228"/>
      <c r="W36" s="228"/>
      <c r="X36" s="228">
        <v>30</v>
      </c>
      <c r="Y36" s="228">
        <v>80</v>
      </c>
      <c r="Z36" s="228">
        <v>3678</v>
      </c>
      <c r="AA36" s="228"/>
      <c r="AB36" s="228">
        <v>3360</v>
      </c>
      <c r="AC36" s="256" t="s">
        <v>241</v>
      </c>
    </row>
    <row r="37" spans="1:29" ht="16.5" customHeight="1">
      <c r="A37" s="231" t="s">
        <v>242</v>
      </c>
      <c r="B37" s="228">
        <v>1</v>
      </c>
      <c r="C37" s="250" t="s">
        <v>188</v>
      </c>
      <c r="D37" s="117">
        <f t="shared" si="4"/>
        <v>6569</v>
      </c>
      <c r="E37" s="117">
        <f t="shared" si="5"/>
        <v>3769</v>
      </c>
      <c r="F37" s="117"/>
      <c r="G37" s="117"/>
      <c r="H37" s="253">
        <v>1907</v>
      </c>
      <c r="I37" s="253">
        <v>1862</v>
      </c>
      <c r="J37" s="117"/>
      <c r="K37" s="117"/>
      <c r="L37" s="117">
        <f t="shared" si="6"/>
        <v>2800</v>
      </c>
      <c r="M37" s="254">
        <v>128</v>
      </c>
      <c r="N37" s="117"/>
      <c r="O37" s="117"/>
      <c r="P37" s="254">
        <v>1090</v>
      </c>
      <c r="Q37" s="228">
        <v>750</v>
      </c>
      <c r="R37" s="228">
        <v>819</v>
      </c>
      <c r="S37" s="254">
        <v>13</v>
      </c>
      <c r="T37" s="228"/>
      <c r="U37" s="237">
        <v>910</v>
      </c>
      <c r="V37" s="228"/>
      <c r="W37" s="228"/>
      <c r="X37" s="228">
        <v>30</v>
      </c>
      <c r="Y37" s="228">
        <v>80</v>
      </c>
      <c r="Z37" s="228">
        <v>3769</v>
      </c>
      <c r="AA37" s="228"/>
      <c r="AB37" s="228">
        <v>3360</v>
      </c>
      <c r="AC37" s="256" t="s">
        <v>225</v>
      </c>
    </row>
    <row r="38" spans="1:29" ht="16.5" customHeight="1">
      <c r="A38" s="251" t="s">
        <v>243</v>
      </c>
      <c r="B38" s="228">
        <v>1</v>
      </c>
      <c r="C38" s="250" t="s">
        <v>196</v>
      </c>
      <c r="D38" s="117">
        <f t="shared" si="4"/>
        <v>8480</v>
      </c>
      <c r="E38" s="117">
        <f t="shared" si="5"/>
        <v>5213</v>
      </c>
      <c r="F38" s="117"/>
      <c r="G38" s="117"/>
      <c r="H38" s="253">
        <v>2150</v>
      </c>
      <c r="I38" s="253">
        <v>3063</v>
      </c>
      <c r="J38" s="117"/>
      <c r="K38" s="117"/>
      <c r="L38" s="117">
        <f t="shared" si="6"/>
        <v>3267</v>
      </c>
      <c r="M38" s="254">
        <v>131</v>
      </c>
      <c r="N38" s="117"/>
      <c r="O38" s="117"/>
      <c r="P38" s="254">
        <v>1266</v>
      </c>
      <c r="Q38" s="236">
        <v>895</v>
      </c>
      <c r="R38" s="228">
        <v>962</v>
      </c>
      <c r="S38" s="254">
        <v>13</v>
      </c>
      <c r="T38" s="228"/>
      <c r="U38" s="237">
        <v>1040</v>
      </c>
      <c r="V38" s="228"/>
      <c r="W38" s="228"/>
      <c r="X38" s="228"/>
      <c r="Y38" s="228">
        <v>80</v>
      </c>
      <c r="Z38" s="228">
        <v>5213</v>
      </c>
      <c r="AA38" s="228"/>
      <c r="AB38" s="228">
        <v>3920</v>
      </c>
      <c r="AC38" s="256" t="s">
        <v>215</v>
      </c>
    </row>
    <row r="39" spans="1:29" ht="16.5" customHeight="1">
      <c r="A39" s="231" t="s">
        <v>244</v>
      </c>
      <c r="B39" s="228">
        <v>1</v>
      </c>
      <c r="C39" s="250" t="s">
        <v>208</v>
      </c>
      <c r="D39" s="117">
        <f t="shared" si="4"/>
        <v>8772</v>
      </c>
      <c r="E39" s="117">
        <f t="shared" si="5"/>
        <v>5549</v>
      </c>
      <c r="F39" s="117"/>
      <c r="G39" s="117"/>
      <c r="H39" s="253">
        <v>2361</v>
      </c>
      <c r="I39" s="245">
        <v>3188</v>
      </c>
      <c r="J39" s="117"/>
      <c r="K39" s="117"/>
      <c r="L39" s="117">
        <f t="shared" si="6"/>
        <v>3223</v>
      </c>
      <c r="M39" s="254">
        <v>131</v>
      </c>
      <c r="N39" s="117"/>
      <c r="O39" s="117"/>
      <c r="P39" s="254">
        <v>1266</v>
      </c>
      <c r="Q39" s="236">
        <v>895</v>
      </c>
      <c r="R39" s="228">
        <v>918</v>
      </c>
      <c r="S39" s="254">
        <v>13</v>
      </c>
      <c r="T39" s="228"/>
      <c r="U39" s="237">
        <v>1040</v>
      </c>
      <c r="V39" s="228"/>
      <c r="W39" s="228"/>
      <c r="X39" s="228"/>
      <c r="Y39" s="228">
        <v>80</v>
      </c>
      <c r="Z39" s="228">
        <v>5549</v>
      </c>
      <c r="AA39" s="228"/>
      <c r="AB39" s="228">
        <v>3920</v>
      </c>
      <c r="AC39" s="256" t="s">
        <v>203</v>
      </c>
    </row>
    <row r="40" spans="1:29" ht="16.5" customHeight="1">
      <c r="A40" s="231" t="s">
        <v>245</v>
      </c>
      <c r="B40" s="228">
        <v>1</v>
      </c>
      <c r="C40" s="250" t="s">
        <v>208</v>
      </c>
      <c r="D40" s="117">
        <f t="shared" si="4"/>
        <v>8895</v>
      </c>
      <c r="E40" s="117">
        <f t="shared" si="5"/>
        <v>5672</v>
      </c>
      <c r="F40" s="117"/>
      <c r="G40" s="117"/>
      <c r="H40" s="253">
        <v>2361</v>
      </c>
      <c r="I40" s="253">
        <v>3311</v>
      </c>
      <c r="J40" s="117"/>
      <c r="K40" s="117"/>
      <c r="L40" s="117">
        <f t="shared" si="6"/>
        <v>3223</v>
      </c>
      <c r="M40" s="254">
        <v>131</v>
      </c>
      <c r="N40" s="117"/>
      <c r="O40" s="117"/>
      <c r="P40" s="254">
        <v>1266</v>
      </c>
      <c r="Q40" s="228">
        <v>895</v>
      </c>
      <c r="R40" s="228">
        <v>918</v>
      </c>
      <c r="S40" s="254">
        <v>13</v>
      </c>
      <c r="T40" s="228"/>
      <c r="U40" s="237">
        <v>1040</v>
      </c>
      <c r="V40" s="228"/>
      <c r="W40" s="228"/>
      <c r="X40" s="228"/>
      <c r="Y40" s="228">
        <v>80</v>
      </c>
      <c r="Z40" s="228">
        <v>5672</v>
      </c>
      <c r="AA40" s="228"/>
      <c r="AB40" s="228">
        <v>3920</v>
      </c>
      <c r="AC40" s="256" t="s">
        <v>228</v>
      </c>
    </row>
    <row r="41" spans="1:29" ht="16.5" customHeight="1">
      <c r="A41" s="231" t="s">
        <v>246</v>
      </c>
      <c r="B41" s="228">
        <v>1</v>
      </c>
      <c r="C41" s="250" t="s">
        <v>188</v>
      </c>
      <c r="D41" s="117">
        <f t="shared" si="4"/>
        <v>6387</v>
      </c>
      <c r="E41" s="117">
        <f t="shared" si="5"/>
        <v>3587</v>
      </c>
      <c r="F41" s="117"/>
      <c r="G41" s="117"/>
      <c r="H41" s="253">
        <v>1907</v>
      </c>
      <c r="I41" s="253">
        <v>1680</v>
      </c>
      <c r="J41" s="117"/>
      <c r="K41" s="117"/>
      <c r="L41" s="117">
        <f t="shared" si="6"/>
        <v>2800</v>
      </c>
      <c r="M41" s="254">
        <v>128</v>
      </c>
      <c r="N41" s="117"/>
      <c r="O41" s="117"/>
      <c r="P41" s="254">
        <v>1090</v>
      </c>
      <c r="Q41" s="228">
        <v>750</v>
      </c>
      <c r="R41" s="228">
        <v>819</v>
      </c>
      <c r="S41" s="254">
        <v>13</v>
      </c>
      <c r="T41" s="228"/>
      <c r="U41" s="237">
        <v>910</v>
      </c>
      <c r="V41" s="228"/>
      <c r="W41" s="228"/>
      <c r="X41" s="228"/>
      <c r="Y41" s="228">
        <v>80</v>
      </c>
      <c r="Z41" s="228">
        <v>3587</v>
      </c>
      <c r="AA41" s="228"/>
      <c r="AB41" s="228">
        <v>3360</v>
      </c>
      <c r="AC41" s="256" t="s">
        <v>193</v>
      </c>
    </row>
    <row r="42" spans="1:30" ht="16.5" customHeight="1">
      <c r="A42" s="232" t="s">
        <v>247</v>
      </c>
      <c r="B42" s="228">
        <v>1</v>
      </c>
      <c r="C42" s="250" t="s">
        <v>188</v>
      </c>
      <c r="D42" s="117">
        <f t="shared" si="4"/>
        <v>6208</v>
      </c>
      <c r="E42" s="117">
        <f t="shared" si="5"/>
        <v>3411</v>
      </c>
      <c r="F42" s="117"/>
      <c r="G42" s="117"/>
      <c r="H42" s="253">
        <v>1907</v>
      </c>
      <c r="I42" s="253">
        <v>1504</v>
      </c>
      <c r="J42" s="117"/>
      <c r="K42" s="117"/>
      <c r="L42" s="117">
        <f t="shared" si="6"/>
        <v>2797</v>
      </c>
      <c r="M42" s="254">
        <v>128</v>
      </c>
      <c r="N42" s="117"/>
      <c r="O42" s="117"/>
      <c r="P42" s="254">
        <v>1090</v>
      </c>
      <c r="Q42" s="228">
        <v>750</v>
      </c>
      <c r="R42" s="228">
        <v>819</v>
      </c>
      <c r="S42" s="244">
        <v>10</v>
      </c>
      <c r="T42" s="228"/>
      <c r="V42" s="228"/>
      <c r="W42" s="228"/>
      <c r="X42" s="228"/>
      <c r="Y42" s="228">
        <v>80</v>
      </c>
      <c r="Z42" s="228">
        <v>3411</v>
      </c>
      <c r="AA42" s="228"/>
      <c r="AB42" s="228">
        <v>3360</v>
      </c>
      <c r="AC42" s="256" t="s">
        <v>248</v>
      </c>
      <c r="AD42" s="237">
        <v>850</v>
      </c>
    </row>
    <row r="43" spans="1:29" ht="16.5" customHeight="1">
      <c r="A43" s="232" t="s">
        <v>249</v>
      </c>
      <c r="B43" s="228">
        <v>1</v>
      </c>
      <c r="C43" s="250" t="s">
        <v>196</v>
      </c>
      <c r="D43" s="117">
        <f t="shared" si="4"/>
        <v>8480</v>
      </c>
      <c r="E43" s="117">
        <f t="shared" si="5"/>
        <v>5213</v>
      </c>
      <c r="F43" s="117"/>
      <c r="G43" s="117"/>
      <c r="H43" s="253">
        <v>2150</v>
      </c>
      <c r="I43" s="253">
        <v>3063</v>
      </c>
      <c r="J43" s="117"/>
      <c r="K43" s="117"/>
      <c r="L43" s="117">
        <f t="shared" si="6"/>
        <v>3267</v>
      </c>
      <c r="M43" s="254">
        <v>131</v>
      </c>
      <c r="N43" s="117"/>
      <c r="O43" s="117"/>
      <c r="P43" s="254">
        <v>1266</v>
      </c>
      <c r="Q43" s="228">
        <v>895</v>
      </c>
      <c r="R43" s="228">
        <v>962</v>
      </c>
      <c r="S43" s="244">
        <v>13</v>
      </c>
      <c r="T43" s="228"/>
      <c r="U43" s="255">
        <v>1040</v>
      </c>
      <c r="V43" s="228"/>
      <c r="W43" s="228"/>
      <c r="X43" s="228"/>
      <c r="Y43" s="228">
        <v>80</v>
      </c>
      <c r="Z43" s="228">
        <v>5213</v>
      </c>
      <c r="AA43" s="228"/>
      <c r="AB43" s="228">
        <v>3920</v>
      </c>
      <c r="AC43" s="256" t="s">
        <v>215</v>
      </c>
    </row>
    <row r="44" spans="1:28" ht="16.5" customHeight="1">
      <c r="A44" s="117"/>
      <c r="B44" s="117"/>
      <c r="C44" s="117"/>
      <c r="D44" s="117">
        <f t="shared" si="4"/>
        <v>0</v>
      </c>
      <c r="E44" s="117">
        <f t="shared" si="5"/>
        <v>0</v>
      </c>
      <c r="F44" s="117"/>
      <c r="G44" s="117"/>
      <c r="H44" s="117"/>
      <c r="I44" s="117"/>
      <c r="J44" s="117"/>
      <c r="K44" s="117"/>
      <c r="L44" s="117">
        <f t="shared" si="6"/>
        <v>0</v>
      </c>
      <c r="M44" s="117"/>
      <c r="N44" s="117"/>
      <c r="O44" s="117"/>
      <c r="P44" s="117"/>
      <c r="Q44" s="117"/>
      <c r="R44" s="117"/>
      <c r="S44" s="117"/>
      <c r="T44" s="228"/>
      <c r="U44" s="228"/>
      <c r="V44" s="228"/>
      <c r="W44" s="228"/>
      <c r="X44" s="228"/>
      <c r="Y44" s="228"/>
      <c r="Z44" s="228"/>
      <c r="AA44" s="228"/>
      <c r="AB44" s="117"/>
    </row>
    <row r="45" spans="1:28" ht="18.75" customHeight="1">
      <c r="A45" s="119" t="s">
        <v>75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</row>
  </sheetData>
  <sheetProtection/>
  <autoFilter ref="A6:AD45"/>
  <mergeCells count="20">
    <mergeCell ref="A1:AB1"/>
    <mergeCell ref="Y2:Z2"/>
    <mergeCell ref="E3:T3"/>
    <mergeCell ref="F4:K4"/>
    <mergeCell ref="M4:T4"/>
    <mergeCell ref="A45:AB45"/>
    <mergeCell ref="A3:A5"/>
    <mergeCell ref="B3:B5"/>
    <mergeCell ref="C3:C5"/>
    <mergeCell ref="D3:D5"/>
    <mergeCell ref="E4:E5"/>
    <mergeCell ref="L4:L5"/>
    <mergeCell ref="U3:U5"/>
    <mergeCell ref="V3:V5"/>
    <mergeCell ref="W3:W5"/>
    <mergeCell ref="X3:X5"/>
    <mergeCell ref="Y3:Y5"/>
    <mergeCell ref="Z3:Z5"/>
    <mergeCell ref="AA3:AA5"/>
    <mergeCell ref="AB3:AB5"/>
  </mergeCells>
  <printOptions/>
  <pageMargins left="0.66875" right="0.11805555555555555" top="0.9604166666666667" bottom="0.40902777777777777" header="0.5" footer="0.29097222222222224"/>
  <pageSetup horizontalDpi="600" verticalDpi="600" orientation="landscape" paperSize="9"/>
  <headerFooter scaleWithDoc="0" alignWithMargins="0">
    <oddFooter>&amp;C第 &amp;P 页</oddFooter>
  </headerFooter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29"/>
  <sheetViews>
    <sheetView zoomScaleSheetLayoutView="100" workbookViewId="0" topLeftCell="A1">
      <selection activeCell="F5" sqref="A5:IV5"/>
    </sheetView>
  </sheetViews>
  <sheetFormatPr defaultColWidth="9.00390625" defaultRowHeight="14.25"/>
  <cols>
    <col min="1" max="1" width="8.75390625" style="0" customWidth="1"/>
    <col min="2" max="2" width="4.375" style="0" customWidth="1"/>
    <col min="3" max="3" width="6.625" style="0" customWidth="1"/>
    <col min="4" max="4" width="6.25390625" style="0" customWidth="1"/>
    <col min="5" max="5" width="6.00390625" style="0" customWidth="1"/>
    <col min="6" max="6" width="4.625" style="0" hidden="1" customWidth="1"/>
    <col min="7" max="7" width="5.25390625" style="0" hidden="1" customWidth="1"/>
    <col min="8" max="8" width="5.375" style="0" customWidth="1"/>
    <col min="9" max="9" width="5.625" style="0" customWidth="1"/>
    <col min="10" max="11" width="3.375" style="0" hidden="1" customWidth="1"/>
    <col min="12" max="12" width="6.125" style="0" customWidth="1"/>
    <col min="13" max="13" width="4.50390625" style="0" customWidth="1"/>
    <col min="14" max="15" width="4.875" style="0" hidden="1" customWidth="1"/>
    <col min="16" max="16" width="5.875" style="0" customWidth="1"/>
    <col min="17" max="17" width="8.00390625" style="0" customWidth="1"/>
    <col min="18" max="18" width="6.75390625" style="0" customWidth="1"/>
    <col min="19" max="19" width="5.125" style="0" customWidth="1"/>
    <col min="20" max="20" width="3.625" style="86" hidden="1" customWidth="1"/>
    <col min="21" max="21" width="6.375" style="86" customWidth="1"/>
    <col min="22" max="22" width="4.25390625" style="86" hidden="1" customWidth="1"/>
    <col min="23" max="23" width="4.50390625" style="86" hidden="1" customWidth="1"/>
    <col min="24" max="24" width="3.25390625" style="86" customWidth="1"/>
    <col min="25" max="25" width="4.25390625" style="86" customWidth="1"/>
    <col min="26" max="26" width="12.00390625" style="86" customWidth="1"/>
    <col min="27" max="27" width="4.50390625" style="86" customWidth="1"/>
    <col min="28" max="28" width="5.75390625" style="0" customWidth="1"/>
  </cols>
  <sheetData>
    <row r="1" spans="1:28" ht="41.25" customHeight="1">
      <c r="A1" s="1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7" ht="18" customHeight="1">
      <c r="A2" t="s">
        <v>113</v>
      </c>
      <c r="D2" s="100"/>
      <c r="E2" s="100"/>
      <c r="F2" s="100"/>
      <c r="G2" s="100"/>
      <c r="H2" s="100"/>
      <c r="I2" t="s">
        <v>250</v>
      </c>
      <c r="Y2" s="238" t="s">
        <v>158</v>
      </c>
      <c r="Z2" s="238"/>
      <c r="AA2" s="239"/>
    </row>
    <row r="3" spans="1:28" ht="18" customHeight="1">
      <c r="A3" s="203" t="s">
        <v>120</v>
      </c>
      <c r="B3" s="113" t="s">
        <v>159</v>
      </c>
      <c r="C3" s="113" t="s">
        <v>160</v>
      </c>
      <c r="D3" s="113" t="s">
        <v>18</v>
      </c>
      <c r="E3" s="214" t="s">
        <v>98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113" t="s">
        <v>161</v>
      </c>
      <c r="V3" s="113" t="s">
        <v>162</v>
      </c>
      <c r="W3" s="178" t="s">
        <v>163</v>
      </c>
      <c r="X3" s="178" t="s">
        <v>164</v>
      </c>
      <c r="Y3" s="188" t="s">
        <v>165</v>
      </c>
      <c r="Z3" s="240" t="s">
        <v>166</v>
      </c>
      <c r="AA3" s="240" t="s">
        <v>167</v>
      </c>
      <c r="AB3" s="113" t="s">
        <v>168</v>
      </c>
    </row>
    <row r="4" spans="1:28" s="200" customFormat="1" ht="25.5" customHeight="1">
      <c r="A4" s="204"/>
      <c r="B4" s="115"/>
      <c r="C4" s="115"/>
      <c r="D4" s="115"/>
      <c r="E4" s="113" t="s">
        <v>169</v>
      </c>
      <c r="F4" s="92" t="s">
        <v>98</v>
      </c>
      <c r="G4" s="92"/>
      <c r="H4" s="92"/>
      <c r="I4" s="92"/>
      <c r="J4" s="92"/>
      <c r="K4" s="92"/>
      <c r="L4" s="113" t="s">
        <v>170</v>
      </c>
      <c r="M4" s="114" t="s">
        <v>98</v>
      </c>
      <c r="N4" s="121"/>
      <c r="O4" s="121"/>
      <c r="P4" s="121"/>
      <c r="Q4" s="121"/>
      <c r="R4" s="121"/>
      <c r="S4" s="121"/>
      <c r="T4" s="121"/>
      <c r="U4" s="115"/>
      <c r="V4" s="115"/>
      <c r="W4" s="178"/>
      <c r="X4" s="178"/>
      <c r="Y4" s="188"/>
      <c r="Z4" s="241"/>
      <c r="AA4" s="241"/>
      <c r="AB4" s="115"/>
    </row>
    <row r="5" spans="1:29" s="7" customFormat="1" ht="37.5" customHeight="1">
      <c r="A5" s="205"/>
      <c r="B5" s="116"/>
      <c r="C5" s="116"/>
      <c r="D5" s="116"/>
      <c r="E5" s="116"/>
      <c r="F5" s="92" t="s">
        <v>171</v>
      </c>
      <c r="G5" s="92" t="s">
        <v>172</v>
      </c>
      <c r="H5" s="92" t="s">
        <v>173</v>
      </c>
      <c r="I5" s="92" t="s">
        <v>174</v>
      </c>
      <c r="J5" s="92" t="s">
        <v>175</v>
      </c>
      <c r="K5" s="112" t="s">
        <v>176</v>
      </c>
      <c r="L5" s="116"/>
      <c r="M5" s="92" t="s">
        <v>177</v>
      </c>
      <c r="N5" s="92" t="s">
        <v>178</v>
      </c>
      <c r="O5" s="92" t="s">
        <v>179</v>
      </c>
      <c r="P5" s="114" t="s">
        <v>180</v>
      </c>
      <c r="Q5" s="114" t="s">
        <v>181</v>
      </c>
      <c r="R5" s="92" t="s">
        <v>182</v>
      </c>
      <c r="S5" s="92" t="s">
        <v>183</v>
      </c>
      <c r="T5" s="234" t="s">
        <v>184</v>
      </c>
      <c r="U5" s="116"/>
      <c r="V5" s="116"/>
      <c r="W5" s="178"/>
      <c r="X5" s="178"/>
      <c r="Y5" s="188"/>
      <c r="Z5" s="242"/>
      <c r="AA5" s="242"/>
      <c r="AB5" s="116"/>
      <c r="AC5" s="7" t="s">
        <v>185</v>
      </c>
    </row>
    <row r="6" spans="1:28" ht="16.5" customHeight="1">
      <c r="A6" s="206" t="s">
        <v>186</v>
      </c>
      <c r="B6" s="117">
        <f>SUM(B7:B2578)</f>
        <v>21</v>
      </c>
      <c r="C6" s="117">
        <f>SUM(C7:C28)</f>
        <v>0</v>
      </c>
      <c r="D6" s="117">
        <f aca="true" t="shared" si="0" ref="D6:AB6">SUM(D7:D2578)</f>
        <v>165322</v>
      </c>
      <c r="E6" s="117">
        <f t="shared" si="0"/>
        <v>99734</v>
      </c>
      <c r="F6" s="117">
        <f t="shared" si="0"/>
        <v>0</v>
      </c>
      <c r="G6" s="117">
        <f t="shared" si="0"/>
        <v>0</v>
      </c>
      <c r="H6" s="117">
        <f t="shared" si="0"/>
        <v>49643</v>
      </c>
      <c r="I6" s="117">
        <f t="shared" si="0"/>
        <v>50091</v>
      </c>
      <c r="J6" s="117">
        <f t="shared" si="0"/>
        <v>0</v>
      </c>
      <c r="K6" s="117">
        <f t="shared" si="0"/>
        <v>0</v>
      </c>
      <c r="L6" s="117">
        <f t="shared" si="0"/>
        <v>65588</v>
      </c>
      <c r="M6" s="117">
        <f t="shared" si="0"/>
        <v>2727</v>
      </c>
      <c r="N6" s="117">
        <f t="shared" si="0"/>
        <v>0</v>
      </c>
      <c r="O6" s="117">
        <f t="shared" si="0"/>
        <v>0</v>
      </c>
      <c r="P6" s="117">
        <f t="shared" si="0"/>
        <v>25494</v>
      </c>
      <c r="Q6" s="117">
        <f t="shared" si="0"/>
        <v>18135</v>
      </c>
      <c r="R6" s="117">
        <f t="shared" si="0"/>
        <v>18988</v>
      </c>
      <c r="S6" s="117">
        <f t="shared" si="0"/>
        <v>244</v>
      </c>
      <c r="T6" s="117">
        <f t="shared" si="0"/>
        <v>0</v>
      </c>
      <c r="U6" s="117">
        <f t="shared" si="0"/>
        <v>20240</v>
      </c>
      <c r="V6" s="117">
        <f t="shared" si="0"/>
        <v>0</v>
      </c>
      <c r="W6" s="117">
        <f t="shared" si="0"/>
        <v>0</v>
      </c>
      <c r="X6" s="117">
        <f t="shared" si="0"/>
        <v>180</v>
      </c>
      <c r="Y6" s="117">
        <f t="shared" si="0"/>
        <v>1680</v>
      </c>
      <c r="Z6" s="117">
        <f t="shared" si="0"/>
        <v>99734</v>
      </c>
      <c r="AA6" s="117">
        <f t="shared" si="0"/>
        <v>100</v>
      </c>
      <c r="AB6" s="117">
        <f t="shared" si="0"/>
        <v>80080</v>
      </c>
    </row>
    <row r="7" spans="1:29" s="226" customFormat="1" ht="15" customHeight="1">
      <c r="A7" s="227" t="s">
        <v>251</v>
      </c>
      <c r="B7" s="228">
        <v>1</v>
      </c>
      <c r="C7" s="229" t="s">
        <v>205</v>
      </c>
      <c r="D7" s="117">
        <f aca="true" t="shared" si="1" ref="D7:D50">SUM(L7+E7)</f>
        <v>8627</v>
      </c>
      <c r="E7" s="117">
        <f aca="true" t="shared" si="2" ref="E7:E50">SUM(F7:K7)</f>
        <v>5448</v>
      </c>
      <c r="F7" s="117"/>
      <c r="G7" s="117"/>
      <c r="H7" s="233">
        <v>2627</v>
      </c>
      <c r="I7" s="233">
        <v>2821</v>
      </c>
      <c r="J7" s="117"/>
      <c r="K7" s="117"/>
      <c r="L7" s="117">
        <f aca="true" t="shared" si="3" ref="L7:L50">SUM(M7:T7)</f>
        <v>3179</v>
      </c>
      <c r="M7" s="188">
        <v>131</v>
      </c>
      <c r="N7" s="117"/>
      <c r="O7" s="117"/>
      <c r="P7" s="188">
        <v>1266</v>
      </c>
      <c r="Q7" s="228">
        <v>895</v>
      </c>
      <c r="R7" s="228">
        <v>874</v>
      </c>
      <c r="S7" s="188">
        <v>13</v>
      </c>
      <c r="T7" s="228"/>
      <c r="U7" s="237">
        <v>1040</v>
      </c>
      <c r="V7" s="228"/>
      <c r="W7" s="228"/>
      <c r="X7" s="228"/>
      <c r="Y7" s="228">
        <v>80</v>
      </c>
      <c r="Z7" s="228">
        <v>5448</v>
      </c>
      <c r="AA7" s="228"/>
      <c r="AB7" s="228">
        <v>3920</v>
      </c>
      <c r="AC7" s="243" t="s">
        <v>209</v>
      </c>
    </row>
    <row r="8" spans="1:29" s="226" customFormat="1" ht="15" customHeight="1">
      <c r="A8" s="227" t="s">
        <v>252</v>
      </c>
      <c r="B8" s="228">
        <v>1</v>
      </c>
      <c r="C8" s="229" t="s">
        <v>253</v>
      </c>
      <c r="D8" s="117">
        <f t="shared" si="1"/>
        <v>9809</v>
      </c>
      <c r="E8" s="117">
        <f t="shared" si="2"/>
        <v>6225</v>
      </c>
      <c r="F8" s="117"/>
      <c r="G8" s="117"/>
      <c r="H8" s="233">
        <v>3037</v>
      </c>
      <c r="I8" s="233">
        <v>3188</v>
      </c>
      <c r="J8" s="117"/>
      <c r="K8" s="117"/>
      <c r="L8" s="117">
        <f t="shared" si="3"/>
        <v>3584</v>
      </c>
      <c r="M8" s="188">
        <v>131</v>
      </c>
      <c r="N8" s="117"/>
      <c r="O8" s="117"/>
      <c r="P8" s="188">
        <v>1345</v>
      </c>
      <c r="Q8" s="228">
        <v>1020</v>
      </c>
      <c r="R8" s="228">
        <v>1075</v>
      </c>
      <c r="S8" s="188">
        <v>13</v>
      </c>
      <c r="T8" s="228"/>
      <c r="U8" s="237">
        <v>1040</v>
      </c>
      <c r="V8" s="228"/>
      <c r="W8" s="228"/>
      <c r="X8" s="228"/>
      <c r="Y8" s="228">
        <v>80</v>
      </c>
      <c r="Z8" s="228">
        <v>6225</v>
      </c>
      <c r="AA8" s="228"/>
      <c r="AB8" s="228">
        <v>4480</v>
      </c>
      <c r="AC8" s="243" t="s">
        <v>203</v>
      </c>
    </row>
    <row r="9" spans="1:29" s="226" customFormat="1" ht="15" customHeight="1">
      <c r="A9" s="227" t="s">
        <v>254</v>
      </c>
      <c r="B9" s="228">
        <v>1</v>
      </c>
      <c r="C9" s="229" t="s">
        <v>208</v>
      </c>
      <c r="D9" s="117">
        <f t="shared" si="1"/>
        <v>8174</v>
      </c>
      <c r="E9" s="117">
        <f t="shared" si="2"/>
        <v>4951</v>
      </c>
      <c r="F9" s="117"/>
      <c r="G9" s="117"/>
      <c r="H9" s="233">
        <v>2361</v>
      </c>
      <c r="I9" s="233">
        <v>2590</v>
      </c>
      <c r="J9" s="117"/>
      <c r="K9" s="117"/>
      <c r="L9" s="117">
        <f t="shared" si="3"/>
        <v>3223</v>
      </c>
      <c r="M9" s="188">
        <v>131</v>
      </c>
      <c r="N9" s="117"/>
      <c r="O9" s="117"/>
      <c r="P9" s="188">
        <v>1266</v>
      </c>
      <c r="Q9" s="228">
        <v>895</v>
      </c>
      <c r="R9" s="228">
        <v>918</v>
      </c>
      <c r="S9" s="188">
        <v>13</v>
      </c>
      <c r="T9" s="228"/>
      <c r="U9" s="237">
        <v>1040</v>
      </c>
      <c r="V9" s="228"/>
      <c r="W9" s="228"/>
      <c r="X9" s="228"/>
      <c r="Y9" s="228">
        <v>80</v>
      </c>
      <c r="Z9" s="228">
        <v>4951</v>
      </c>
      <c r="AA9" s="228"/>
      <c r="AB9" s="228">
        <v>3920</v>
      </c>
      <c r="AC9" s="243" t="s">
        <v>221</v>
      </c>
    </row>
    <row r="10" spans="1:29" s="226" customFormat="1" ht="15" customHeight="1">
      <c r="A10" s="227" t="s">
        <v>255</v>
      </c>
      <c r="B10" s="228">
        <v>1</v>
      </c>
      <c r="C10" s="229" t="s">
        <v>188</v>
      </c>
      <c r="D10" s="117">
        <f t="shared" si="1"/>
        <v>5813</v>
      </c>
      <c r="E10" s="117">
        <f t="shared" si="2"/>
        <v>3018</v>
      </c>
      <c r="F10" s="117"/>
      <c r="G10" s="117"/>
      <c r="H10" s="233">
        <v>1907</v>
      </c>
      <c r="I10" s="233">
        <v>1111</v>
      </c>
      <c r="J10" s="117"/>
      <c r="K10" s="117"/>
      <c r="L10" s="117">
        <f t="shared" si="3"/>
        <v>2795</v>
      </c>
      <c r="M10" s="188">
        <v>128</v>
      </c>
      <c r="N10" s="117"/>
      <c r="O10" s="117"/>
      <c r="P10" s="188">
        <v>1090</v>
      </c>
      <c r="Q10" s="228">
        <v>750</v>
      </c>
      <c r="R10" s="228">
        <v>819</v>
      </c>
      <c r="S10" s="235">
        <v>8</v>
      </c>
      <c r="T10" s="228"/>
      <c r="U10" s="237">
        <v>850</v>
      </c>
      <c r="V10" s="228"/>
      <c r="W10" s="228"/>
      <c r="X10" s="228">
        <v>30</v>
      </c>
      <c r="Y10" s="228">
        <v>80</v>
      </c>
      <c r="Z10" s="228">
        <v>3018</v>
      </c>
      <c r="AA10" s="228"/>
      <c r="AB10" s="228">
        <v>3360</v>
      </c>
      <c r="AC10" s="243" t="s">
        <v>256</v>
      </c>
    </row>
    <row r="11" spans="1:29" s="226" customFormat="1" ht="15" customHeight="1">
      <c r="A11" s="230" t="s">
        <v>257</v>
      </c>
      <c r="B11" s="228">
        <v>1</v>
      </c>
      <c r="C11" s="231" t="s">
        <v>196</v>
      </c>
      <c r="D11" s="117">
        <f t="shared" si="1"/>
        <v>7898</v>
      </c>
      <c r="E11" s="117">
        <f t="shared" si="2"/>
        <v>4631</v>
      </c>
      <c r="F11" s="117"/>
      <c r="G11" s="117"/>
      <c r="H11" s="233">
        <v>2150</v>
      </c>
      <c r="I11" s="233">
        <v>2481</v>
      </c>
      <c r="J11" s="117"/>
      <c r="K11" s="117"/>
      <c r="L11" s="117">
        <f t="shared" si="3"/>
        <v>3267</v>
      </c>
      <c r="M11" s="188">
        <v>131</v>
      </c>
      <c r="N11" s="117"/>
      <c r="O11" s="117"/>
      <c r="P11" s="188">
        <v>1266</v>
      </c>
      <c r="Q11" s="228">
        <v>895</v>
      </c>
      <c r="R11" s="228">
        <v>962</v>
      </c>
      <c r="S11" s="188">
        <v>13</v>
      </c>
      <c r="T11" s="228"/>
      <c r="U11" s="237">
        <v>960</v>
      </c>
      <c r="V11" s="228"/>
      <c r="W11" s="228"/>
      <c r="X11" s="228">
        <v>30</v>
      </c>
      <c r="Y11" s="228">
        <v>80</v>
      </c>
      <c r="Z11" s="228">
        <v>4631</v>
      </c>
      <c r="AA11" s="228"/>
      <c r="AB11" s="228">
        <v>3920</v>
      </c>
      <c r="AC11" s="243" t="s">
        <v>211</v>
      </c>
    </row>
    <row r="12" spans="1:29" s="226" customFormat="1" ht="15" customHeight="1">
      <c r="A12" s="230" t="s">
        <v>258</v>
      </c>
      <c r="B12" s="228">
        <v>1</v>
      </c>
      <c r="C12" s="231" t="s">
        <v>196</v>
      </c>
      <c r="D12" s="117">
        <f t="shared" si="1"/>
        <v>7279</v>
      </c>
      <c r="E12" s="117">
        <f t="shared" si="2"/>
        <v>4012</v>
      </c>
      <c r="F12" s="117"/>
      <c r="G12" s="117"/>
      <c r="H12" s="233">
        <v>2150</v>
      </c>
      <c r="I12" s="233">
        <v>1862</v>
      </c>
      <c r="J12" s="117"/>
      <c r="K12" s="117"/>
      <c r="L12" s="117">
        <f t="shared" si="3"/>
        <v>3267</v>
      </c>
      <c r="M12" s="188">
        <v>131</v>
      </c>
      <c r="N12" s="117"/>
      <c r="O12" s="117"/>
      <c r="P12" s="188">
        <v>1266</v>
      </c>
      <c r="Q12" s="236">
        <v>895</v>
      </c>
      <c r="R12" s="228">
        <v>962</v>
      </c>
      <c r="S12" s="188">
        <v>13</v>
      </c>
      <c r="T12" s="228"/>
      <c r="U12" s="237">
        <v>960</v>
      </c>
      <c r="V12" s="228"/>
      <c r="W12" s="228"/>
      <c r="X12" s="228">
        <v>30</v>
      </c>
      <c r="Y12" s="228">
        <v>80</v>
      </c>
      <c r="Z12" s="228">
        <v>4012</v>
      </c>
      <c r="AA12" s="228">
        <v>50</v>
      </c>
      <c r="AB12" s="228">
        <v>3920</v>
      </c>
      <c r="AC12" s="243" t="s">
        <v>225</v>
      </c>
    </row>
    <row r="13" spans="1:29" s="226" customFormat="1" ht="15" customHeight="1">
      <c r="A13" s="227" t="s">
        <v>259</v>
      </c>
      <c r="B13" s="228">
        <v>1</v>
      </c>
      <c r="C13" s="229" t="s">
        <v>196</v>
      </c>
      <c r="D13" s="117">
        <f t="shared" si="1"/>
        <v>7898</v>
      </c>
      <c r="E13" s="117">
        <f t="shared" si="2"/>
        <v>4631</v>
      </c>
      <c r="F13" s="117"/>
      <c r="G13" s="117"/>
      <c r="H13" s="233">
        <v>2150</v>
      </c>
      <c r="I13" s="233">
        <v>2481</v>
      </c>
      <c r="J13" s="117"/>
      <c r="K13" s="117"/>
      <c r="L13" s="117">
        <f t="shared" si="3"/>
        <v>3267</v>
      </c>
      <c r="M13" s="188">
        <v>131</v>
      </c>
      <c r="N13" s="117"/>
      <c r="O13" s="117"/>
      <c r="P13" s="188">
        <v>1266</v>
      </c>
      <c r="Q13" s="236">
        <v>895</v>
      </c>
      <c r="R13" s="228">
        <v>962</v>
      </c>
      <c r="S13" s="188">
        <v>13</v>
      </c>
      <c r="T13" s="228"/>
      <c r="U13" s="237">
        <v>960</v>
      </c>
      <c r="V13" s="228"/>
      <c r="W13" s="228"/>
      <c r="X13" s="228">
        <v>30</v>
      </c>
      <c r="Y13" s="228">
        <v>80</v>
      </c>
      <c r="Z13" s="228">
        <v>4631</v>
      </c>
      <c r="AA13" s="228"/>
      <c r="AB13" s="228">
        <v>3920</v>
      </c>
      <c r="AC13" s="243" t="s">
        <v>211</v>
      </c>
    </row>
    <row r="14" spans="1:29" s="226" customFormat="1" ht="15" customHeight="1">
      <c r="A14" s="227" t="s">
        <v>260</v>
      </c>
      <c r="B14" s="228">
        <v>1</v>
      </c>
      <c r="C14" s="229" t="s">
        <v>261</v>
      </c>
      <c r="D14" s="117">
        <f t="shared" si="1"/>
        <v>7141</v>
      </c>
      <c r="E14" s="117">
        <f t="shared" si="2"/>
        <v>4354</v>
      </c>
      <c r="F14" s="117"/>
      <c r="G14" s="117"/>
      <c r="H14" s="233">
        <v>1892</v>
      </c>
      <c r="I14" s="233">
        <v>2462</v>
      </c>
      <c r="J14" s="117"/>
      <c r="K14" s="117"/>
      <c r="L14" s="117">
        <f t="shared" si="3"/>
        <v>2787</v>
      </c>
      <c r="M14" s="188">
        <v>128</v>
      </c>
      <c r="N14" s="117"/>
      <c r="O14" s="117"/>
      <c r="P14" s="188">
        <v>1090</v>
      </c>
      <c r="Q14" s="228">
        <v>750</v>
      </c>
      <c r="R14" s="228">
        <v>819</v>
      </c>
      <c r="S14" s="188"/>
      <c r="T14" s="228"/>
      <c r="U14" s="237">
        <v>990</v>
      </c>
      <c r="V14" s="228"/>
      <c r="W14" s="228"/>
      <c r="X14" s="228"/>
      <c r="Y14" s="228">
        <v>80</v>
      </c>
      <c r="Z14" s="228">
        <v>4354</v>
      </c>
      <c r="AA14" s="228"/>
      <c r="AB14" s="228">
        <v>3360</v>
      </c>
      <c r="AC14" s="243" t="s">
        <v>211</v>
      </c>
    </row>
    <row r="15" spans="1:29" s="226" customFormat="1" ht="15" customHeight="1">
      <c r="A15" s="227" t="s">
        <v>262</v>
      </c>
      <c r="B15" s="228">
        <v>1</v>
      </c>
      <c r="C15" s="229" t="s">
        <v>208</v>
      </c>
      <c r="D15" s="117">
        <f t="shared" si="1"/>
        <v>8174</v>
      </c>
      <c r="E15" s="117">
        <f t="shared" si="2"/>
        <v>4951</v>
      </c>
      <c r="F15" s="117"/>
      <c r="G15" s="117"/>
      <c r="H15" s="233">
        <v>2361</v>
      </c>
      <c r="I15" s="233">
        <v>2590</v>
      </c>
      <c r="J15" s="117"/>
      <c r="K15" s="117"/>
      <c r="L15" s="117">
        <f t="shared" si="3"/>
        <v>3223</v>
      </c>
      <c r="M15" s="188">
        <v>131</v>
      </c>
      <c r="N15" s="117"/>
      <c r="O15" s="117"/>
      <c r="P15" s="188">
        <v>1266</v>
      </c>
      <c r="Q15" s="228">
        <v>895</v>
      </c>
      <c r="R15" s="228">
        <v>918</v>
      </c>
      <c r="S15" s="188">
        <v>13</v>
      </c>
      <c r="T15" s="228"/>
      <c r="U15" s="237">
        <v>960</v>
      </c>
      <c r="V15" s="228"/>
      <c r="W15" s="228"/>
      <c r="X15" s="228"/>
      <c r="Y15" s="228">
        <v>80</v>
      </c>
      <c r="Z15" s="228">
        <v>4951</v>
      </c>
      <c r="AA15" s="228"/>
      <c r="AB15" s="228">
        <v>3920</v>
      </c>
      <c r="AC15" s="243" t="s">
        <v>221</v>
      </c>
    </row>
    <row r="16" spans="1:29" s="226" customFormat="1" ht="15" customHeight="1">
      <c r="A16" s="227" t="s">
        <v>263</v>
      </c>
      <c r="B16" s="228">
        <v>1</v>
      </c>
      <c r="C16" s="229" t="s">
        <v>264</v>
      </c>
      <c r="D16" s="117">
        <f t="shared" si="1"/>
        <v>9992</v>
      </c>
      <c r="E16" s="117">
        <f t="shared" si="2"/>
        <v>6457</v>
      </c>
      <c r="F16" s="117"/>
      <c r="G16" s="117"/>
      <c r="H16" s="233">
        <v>3269</v>
      </c>
      <c r="I16" s="233">
        <v>3188</v>
      </c>
      <c r="J16" s="117"/>
      <c r="K16" s="117"/>
      <c r="L16" s="117">
        <f t="shared" si="3"/>
        <v>3535</v>
      </c>
      <c r="M16" s="188">
        <v>131</v>
      </c>
      <c r="N16" s="117"/>
      <c r="O16" s="117"/>
      <c r="P16" s="188">
        <v>1345</v>
      </c>
      <c r="Q16" s="228">
        <v>1020</v>
      </c>
      <c r="R16" s="228">
        <v>1026</v>
      </c>
      <c r="S16" s="188">
        <v>13</v>
      </c>
      <c r="T16" s="228"/>
      <c r="U16" s="237">
        <v>1040</v>
      </c>
      <c r="V16" s="228"/>
      <c r="W16" s="228"/>
      <c r="X16" s="228"/>
      <c r="Y16" s="228">
        <v>80</v>
      </c>
      <c r="Z16" s="228">
        <v>6457</v>
      </c>
      <c r="AA16" s="228"/>
      <c r="AB16" s="228">
        <v>4480</v>
      </c>
      <c r="AC16" s="243" t="s">
        <v>203</v>
      </c>
    </row>
    <row r="17" spans="1:29" s="226" customFormat="1" ht="15" customHeight="1">
      <c r="A17" s="227" t="s">
        <v>265</v>
      </c>
      <c r="B17" s="228">
        <v>1</v>
      </c>
      <c r="C17" s="229" t="s">
        <v>188</v>
      </c>
      <c r="D17" s="117">
        <f t="shared" si="1"/>
        <v>6044</v>
      </c>
      <c r="E17" s="117">
        <f t="shared" si="2"/>
        <v>3247</v>
      </c>
      <c r="F17" s="117"/>
      <c r="G17" s="117"/>
      <c r="H17" s="233">
        <v>1907</v>
      </c>
      <c r="I17" s="233">
        <v>1340</v>
      </c>
      <c r="J17" s="117"/>
      <c r="K17" s="117"/>
      <c r="L17" s="117">
        <f t="shared" si="3"/>
        <v>2797</v>
      </c>
      <c r="M17" s="188">
        <v>128</v>
      </c>
      <c r="N17" s="117"/>
      <c r="O17" s="117"/>
      <c r="P17" s="188">
        <v>1090</v>
      </c>
      <c r="Q17" s="228">
        <v>750</v>
      </c>
      <c r="R17" s="228">
        <v>819</v>
      </c>
      <c r="S17" s="235">
        <v>10</v>
      </c>
      <c r="T17" s="228"/>
      <c r="U17" s="237">
        <v>850</v>
      </c>
      <c r="V17" s="228"/>
      <c r="W17" s="228"/>
      <c r="X17" s="228"/>
      <c r="Y17" s="228">
        <v>80</v>
      </c>
      <c r="Z17" s="228">
        <v>3247</v>
      </c>
      <c r="AA17" s="228"/>
      <c r="AB17" s="228">
        <v>3360</v>
      </c>
      <c r="AC17" s="243" t="s">
        <v>266</v>
      </c>
    </row>
    <row r="18" spans="1:29" s="226" customFormat="1" ht="15" customHeight="1">
      <c r="A18" s="227" t="s">
        <v>267</v>
      </c>
      <c r="B18" s="228">
        <v>1</v>
      </c>
      <c r="C18" s="229" t="s">
        <v>188</v>
      </c>
      <c r="D18" s="117">
        <f t="shared" si="1"/>
        <v>5887</v>
      </c>
      <c r="E18" s="117">
        <f t="shared" si="2"/>
        <v>3092</v>
      </c>
      <c r="F18" s="117"/>
      <c r="G18" s="117"/>
      <c r="H18" s="233">
        <v>1907</v>
      </c>
      <c r="I18" s="233">
        <v>1185</v>
      </c>
      <c r="J18" s="117"/>
      <c r="K18" s="117"/>
      <c r="L18" s="117">
        <f t="shared" si="3"/>
        <v>2795</v>
      </c>
      <c r="M18" s="188">
        <v>128</v>
      </c>
      <c r="N18" s="117"/>
      <c r="O18" s="117"/>
      <c r="P18" s="188">
        <v>1090</v>
      </c>
      <c r="Q18" s="228">
        <v>750</v>
      </c>
      <c r="R18" s="228">
        <v>819</v>
      </c>
      <c r="S18" s="235">
        <v>8</v>
      </c>
      <c r="T18" s="228"/>
      <c r="U18" s="237">
        <v>850</v>
      </c>
      <c r="V18" s="228"/>
      <c r="W18" s="228"/>
      <c r="X18" s="228"/>
      <c r="Y18" s="228">
        <v>80</v>
      </c>
      <c r="Z18" s="228">
        <v>3092</v>
      </c>
      <c r="AA18" s="228">
        <v>50</v>
      </c>
      <c r="AB18" s="228">
        <v>3360</v>
      </c>
      <c r="AC18" s="243" t="s">
        <v>268</v>
      </c>
    </row>
    <row r="19" spans="1:29" s="226" customFormat="1" ht="15" customHeight="1">
      <c r="A19" s="227" t="s">
        <v>269</v>
      </c>
      <c r="B19" s="228">
        <v>1</v>
      </c>
      <c r="C19" s="229" t="s">
        <v>270</v>
      </c>
      <c r="D19" s="117">
        <f t="shared" si="1"/>
        <v>6591</v>
      </c>
      <c r="E19" s="117">
        <f t="shared" si="2"/>
        <v>3791</v>
      </c>
      <c r="F19" s="117"/>
      <c r="G19" s="117"/>
      <c r="H19" s="233">
        <v>1929</v>
      </c>
      <c r="I19" s="233">
        <v>1862</v>
      </c>
      <c r="J19" s="117"/>
      <c r="K19" s="117"/>
      <c r="L19" s="117">
        <f t="shared" si="3"/>
        <v>2800</v>
      </c>
      <c r="M19" s="188">
        <v>128</v>
      </c>
      <c r="N19" s="117"/>
      <c r="O19" s="117"/>
      <c r="P19" s="188">
        <v>1090</v>
      </c>
      <c r="Q19" s="228">
        <v>750</v>
      </c>
      <c r="R19" s="228">
        <v>819</v>
      </c>
      <c r="S19" s="188">
        <v>13</v>
      </c>
      <c r="T19" s="228"/>
      <c r="U19" s="237">
        <v>910</v>
      </c>
      <c r="V19" s="228"/>
      <c r="W19" s="228"/>
      <c r="X19" s="228"/>
      <c r="Y19" s="228">
        <v>80</v>
      </c>
      <c r="Z19" s="228">
        <v>3791</v>
      </c>
      <c r="AA19" s="228"/>
      <c r="AB19" s="228">
        <v>3360</v>
      </c>
      <c r="AC19" s="243" t="s">
        <v>225</v>
      </c>
    </row>
    <row r="20" spans="1:29" s="226" customFormat="1" ht="15" customHeight="1">
      <c r="A20" s="227" t="s">
        <v>271</v>
      </c>
      <c r="B20" s="228">
        <v>1</v>
      </c>
      <c r="C20" s="229" t="s">
        <v>205</v>
      </c>
      <c r="D20" s="117">
        <f t="shared" si="1"/>
        <v>8994</v>
      </c>
      <c r="E20" s="117">
        <f t="shared" si="2"/>
        <v>5815</v>
      </c>
      <c r="F20" s="117"/>
      <c r="G20" s="117"/>
      <c r="H20" s="233">
        <v>2627</v>
      </c>
      <c r="I20" s="233">
        <v>3188</v>
      </c>
      <c r="J20" s="117"/>
      <c r="K20" s="117"/>
      <c r="L20" s="117">
        <f t="shared" si="3"/>
        <v>3179</v>
      </c>
      <c r="M20" s="188">
        <v>131</v>
      </c>
      <c r="N20" s="117"/>
      <c r="O20" s="117"/>
      <c r="P20" s="188">
        <v>1266</v>
      </c>
      <c r="Q20" s="228">
        <v>895</v>
      </c>
      <c r="R20" s="228">
        <v>874</v>
      </c>
      <c r="S20" s="188">
        <v>13</v>
      </c>
      <c r="T20" s="228"/>
      <c r="U20" s="237">
        <v>1040</v>
      </c>
      <c r="V20" s="228"/>
      <c r="W20" s="228"/>
      <c r="X20" s="228"/>
      <c r="Y20" s="228">
        <v>80</v>
      </c>
      <c r="Z20" s="228">
        <v>5815</v>
      </c>
      <c r="AA20" s="228"/>
      <c r="AB20" s="228">
        <v>3920</v>
      </c>
      <c r="AC20" s="243" t="s">
        <v>203</v>
      </c>
    </row>
    <row r="21" spans="1:29" s="226" customFormat="1" ht="15" customHeight="1">
      <c r="A21" s="227" t="s">
        <v>272</v>
      </c>
      <c r="B21" s="228">
        <v>1</v>
      </c>
      <c r="C21" s="229" t="s">
        <v>270</v>
      </c>
      <c r="D21" s="117">
        <f t="shared" si="1"/>
        <v>6890</v>
      </c>
      <c r="E21" s="117">
        <f t="shared" si="2"/>
        <v>4090</v>
      </c>
      <c r="F21" s="117"/>
      <c r="G21" s="117"/>
      <c r="H21" s="233">
        <v>1929</v>
      </c>
      <c r="I21" s="233">
        <v>2161</v>
      </c>
      <c r="J21" s="117"/>
      <c r="K21" s="117"/>
      <c r="L21" s="117">
        <f t="shared" si="3"/>
        <v>2800</v>
      </c>
      <c r="M21" s="188">
        <v>128</v>
      </c>
      <c r="N21" s="117"/>
      <c r="O21" s="117"/>
      <c r="P21" s="188">
        <v>1090</v>
      </c>
      <c r="Q21" s="228">
        <v>750</v>
      </c>
      <c r="R21" s="228">
        <v>819</v>
      </c>
      <c r="S21" s="188">
        <v>13</v>
      </c>
      <c r="T21" s="228"/>
      <c r="U21" s="237">
        <v>910</v>
      </c>
      <c r="V21" s="228"/>
      <c r="W21" s="228"/>
      <c r="X21" s="228"/>
      <c r="Y21" s="228">
        <v>80</v>
      </c>
      <c r="Z21" s="228">
        <v>4090</v>
      </c>
      <c r="AA21" s="228"/>
      <c r="AB21" s="228">
        <v>3360</v>
      </c>
      <c r="AC21" s="243" t="s">
        <v>238</v>
      </c>
    </row>
    <row r="22" spans="1:29" s="226" customFormat="1" ht="15" customHeight="1">
      <c r="A22" s="227" t="s">
        <v>273</v>
      </c>
      <c r="B22" s="228">
        <v>1</v>
      </c>
      <c r="C22" s="229" t="s">
        <v>188</v>
      </c>
      <c r="D22" s="117">
        <f t="shared" si="1"/>
        <v>6044</v>
      </c>
      <c r="E22" s="117">
        <f t="shared" si="2"/>
        <v>3247</v>
      </c>
      <c r="F22" s="117"/>
      <c r="G22" s="117"/>
      <c r="H22" s="233">
        <v>1907</v>
      </c>
      <c r="I22" s="233">
        <v>1340</v>
      </c>
      <c r="J22" s="117"/>
      <c r="K22" s="117"/>
      <c r="L22" s="117">
        <f t="shared" si="3"/>
        <v>2797</v>
      </c>
      <c r="M22" s="188">
        <v>128</v>
      </c>
      <c r="N22" s="117"/>
      <c r="O22" s="117"/>
      <c r="P22" s="188">
        <v>1090</v>
      </c>
      <c r="Q22" s="228">
        <v>750</v>
      </c>
      <c r="R22" s="228">
        <v>819</v>
      </c>
      <c r="S22" s="235">
        <v>10</v>
      </c>
      <c r="T22" s="228"/>
      <c r="U22" s="237">
        <v>850</v>
      </c>
      <c r="V22" s="228"/>
      <c r="W22" s="228"/>
      <c r="X22" s="228"/>
      <c r="Y22" s="228">
        <v>80</v>
      </c>
      <c r="Z22" s="228">
        <v>3247</v>
      </c>
      <c r="AA22" s="228"/>
      <c r="AB22" s="228">
        <v>3360</v>
      </c>
      <c r="AC22" s="243" t="s">
        <v>266</v>
      </c>
    </row>
    <row r="23" spans="1:29" s="226" customFormat="1" ht="15" customHeight="1">
      <c r="A23" s="227" t="s">
        <v>274</v>
      </c>
      <c r="B23" s="228">
        <v>1</v>
      </c>
      <c r="C23" s="229" t="s">
        <v>253</v>
      </c>
      <c r="D23" s="117">
        <f t="shared" si="1"/>
        <v>10056</v>
      </c>
      <c r="E23" s="117">
        <f t="shared" si="2"/>
        <v>6472</v>
      </c>
      <c r="F23" s="117"/>
      <c r="G23" s="117"/>
      <c r="H23" s="233">
        <v>3037</v>
      </c>
      <c r="I23" s="233">
        <v>3435</v>
      </c>
      <c r="J23" s="117"/>
      <c r="K23" s="117"/>
      <c r="L23" s="117">
        <f t="shared" si="3"/>
        <v>3584</v>
      </c>
      <c r="M23" s="188">
        <v>131</v>
      </c>
      <c r="N23" s="117"/>
      <c r="O23" s="117"/>
      <c r="P23" s="188">
        <v>1345</v>
      </c>
      <c r="Q23" s="228">
        <v>1020</v>
      </c>
      <c r="R23" s="228">
        <v>1075</v>
      </c>
      <c r="S23" s="188">
        <v>13</v>
      </c>
      <c r="T23" s="228"/>
      <c r="U23" s="237">
        <v>1040</v>
      </c>
      <c r="V23" s="228"/>
      <c r="W23" s="228"/>
      <c r="X23" s="228"/>
      <c r="Y23" s="228">
        <v>80</v>
      </c>
      <c r="Z23" s="228">
        <v>6472</v>
      </c>
      <c r="AA23" s="228"/>
      <c r="AB23" s="228">
        <v>4480</v>
      </c>
      <c r="AC23" s="243" t="s">
        <v>217</v>
      </c>
    </row>
    <row r="24" spans="1:29" s="226" customFormat="1" ht="15" customHeight="1">
      <c r="A24" s="227" t="s">
        <v>275</v>
      </c>
      <c r="B24" s="228">
        <v>1</v>
      </c>
      <c r="C24" s="229" t="s">
        <v>270</v>
      </c>
      <c r="D24" s="117">
        <f t="shared" si="1"/>
        <v>6409</v>
      </c>
      <c r="E24" s="117">
        <f t="shared" si="2"/>
        <v>3609</v>
      </c>
      <c r="F24" s="117"/>
      <c r="G24" s="117"/>
      <c r="H24" s="233">
        <v>1929</v>
      </c>
      <c r="I24" s="233">
        <v>1680</v>
      </c>
      <c r="J24" s="117"/>
      <c r="K24" s="117"/>
      <c r="L24" s="117">
        <f t="shared" si="3"/>
        <v>2800</v>
      </c>
      <c r="M24" s="188">
        <v>128</v>
      </c>
      <c r="N24" s="117"/>
      <c r="O24" s="117"/>
      <c r="P24" s="188">
        <v>1090</v>
      </c>
      <c r="Q24" s="228">
        <v>750</v>
      </c>
      <c r="R24" s="228">
        <v>819</v>
      </c>
      <c r="S24" s="188">
        <v>13</v>
      </c>
      <c r="T24" s="228"/>
      <c r="U24" s="237">
        <v>910</v>
      </c>
      <c r="V24" s="228"/>
      <c r="W24" s="228"/>
      <c r="X24" s="228">
        <v>30</v>
      </c>
      <c r="Y24" s="228">
        <v>80</v>
      </c>
      <c r="Z24" s="228">
        <v>3609</v>
      </c>
      <c r="AA24" s="228"/>
      <c r="AB24" s="228">
        <v>3360</v>
      </c>
      <c r="AC24" s="243" t="s">
        <v>193</v>
      </c>
    </row>
    <row r="25" spans="1:29" s="226" customFormat="1" ht="15" customHeight="1">
      <c r="A25" s="227" t="s">
        <v>276</v>
      </c>
      <c r="B25" s="228">
        <v>1</v>
      </c>
      <c r="C25" s="229" t="s">
        <v>196</v>
      </c>
      <c r="D25" s="117">
        <f t="shared" si="1"/>
        <v>7788</v>
      </c>
      <c r="E25" s="117">
        <f t="shared" si="2"/>
        <v>4521</v>
      </c>
      <c r="F25" s="117"/>
      <c r="G25" s="117"/>
      <c r="H25" s="233">
        <v>2150</v>
      </c>
      <c r="I25" s="233">
        <v>2371</v>
      </c>
      <c r="J25" s="117"/>
      <c r="K25" s="117"/>
      <c r="L25" s="117">
        <f t="shared" si="3"/>
        <v>3267</v>
      </c>
      <c r="M25" s="188">
        <v>131</v>
      </c>
      <c r="N25" s="117"/>
      <c r="O25" s="117"/>
      <c r="P25" s="188">
        <v>1266</v>
      </c>
      <c r="Q25" s="228">
        <v>895</v>
      </c>
      <c r="R25" s="228">
        <v>962</v>
      </c>
      <c r="S25" s="188">
        <v>13</v>
      </c>
      <c r="T25" s="228"/>
      <c r="U25" s="237">
        <v>960</v>
      </c>
      <c r="V25" s="228"/>
      <c r="W25" s="228"/>
      <c r="X25" s="228"/>
      <c r="Y25" s="228">
        <v>80</v>
      </c>
      <c r="Z25" s="228">
        <v>4521</v>
      </c>
      <c r="AA25" s="228"/>
      <c r="AB25" s="228">
        <v>3920</v>
      </c>
      <c r="AC25" s="105" t="s">
        <v>200</v>
      </c>
    </row>
    <row r="26" spans="1:29" s="226" customFormat="1" ht="15" customHeight="1">
      <c r="A26" s="231" t="s">
        <v>132</v>
      </c>
      <c r="B26" s="228">
        <v>1</v>
      </c>
      <c r="C26" s="231" t="s">
        <v>277</v>
      </c>
      <c r="D26" s="117">
        <f t="shared" si="1"/>
        <v>10820</v>
      </c>
      <c r="E26" s="117">
        <f t="shared" si="2"/>
        <v>7357</v>
      </c>
      <c r="F26" s="117"/>
      <c r="G26" s="117"/>
      <c r="H26" s="233">
        <v>3790</v>
      </c>
      <c r="I26" s="233">
        <v>3567</v>
      </c>
      <c r="J26" s="117"/>
      <c r="K26" s="117"/>
      <c r="L26" s="117">
        <f t="shared" si="3"/>
        <v>3463</v>
      </c>
      <c r="M26" s="188">
        <v>131</v>
      </c>
      <c r="N26" s="117"/>
      <c r="O26" s="117"/>
      <c r="P26" s="188">
        <v>1345</v>
      </c>
      <c r="Q26" s="228">
        <v>1020</v>
      </c>
      <c r="R26" s="228">
        <v>954</v>
      </c>
      <c r="S26" s="188">
        <v>13</v>
      </c>
      <c r="T26" s="228"/>
      <c r="U26" s="237">
        <v>1040</v>
      </c>
      <c r="V26" s="228"/>
      <c r="W26" s="228"/>
      <c r="X26" s="228">
        <v>30</v>
      </c>
      <c r="Y26" s="228">
        <v>80</v>
      </c>
      <c r="Z26" s="228">
        <v>7357</v>
      </c>
      <c r="AA26" s="228"/>
      <c r="AB26" s="228">
        <v>4480</v>
      </c>
      <c r="AC26" s="243" t="s">
        <v>278</v>
      </c>
    </row>
    <row r="27" spans="1:29" s="226" customFormat="1" ht="15" customHeight="1">
      <c r="A27" s="231" t="s">
        <v>137</v>
      </c>
      <c r="B27" s="228">
        <v>1</v>
      </c>
      <c r="C27" s="232" t="s">
        <v>205</v>
      </c>
      <c r="D27" s="117">
        <f t="shared" si="1"/>
        <v>8994</v>
      </c>
      <c r="E27" s="117">
        <f t="shared" si="2"/>
        <v>5815</v>
      </c>
      <c r="F27" s="117"/>
      <c r="G27" s="117"/>
      <c r="H27" s="233">
        <v>2627</v>
      </c>
      <c r="I27" s="233">
        <v>3188</v>
      </c>
      <c r="J27" s="117"/>
      <c r="K27" s="117"/>
      <c r="L27" s="117">
        <f t="shared" si="3"/>
        <v>3179</v>
      </c>
      <c r="M27" s="188">
        <v>131</v>
      </c>
      <c r="N27" s="117"/>
      <c r="O27" s="117"/>
      <c r="P27" s="188">
        <v>1266</v>
      </c>
      <c r="Q27" s="228">
        <v>895</v>
      </c>
      <c r="R27" s="228">
        <v>874</v>
      </c>
      <c r="S27" s="188">
        <v>13</v>
      </c>
      <c r="T27" s="228"/>
      <c r="U27" s="237">
        <v>1040</v>
      </c>
      <c r="V27" s="228"/>
      <c r="W27" s="228"/>
      <c r="X27" s="228"/>
      <c r="Y27" s="228">
        <v>80</v>
      </c>
      <c r="Z27" s="228">
        <v>5815</v>
      </c>
      <c r="AA27" s="228"/>
      <c r="AB27" s="228">
        <v>3920</v>
      </c>
      <c r="AC27" s="243" t="s">
        <v>203</v>
      </c>
    </row>
    <row r="28" spans="1:28" s="226" customFormat="1" ht="15" customHeight="1">
      <c r="A28" s="117"/>
      <c r="B28" s="117"/>
      <c r="C28" s="117"/>
      <c r="D28" s="117">
        <f t="shared" si="1"/>
        <v>0</v>
      </c>
      <c r="E28" s="117">
        <f t="shared" si="2"/>
        <v>0</v>
      </c>
      <c r="F28" s="117"/>
      <c r="G28" s="117"/>
      <c r="H28" s="117"/>
      <c r="I28" s="117"/>
      <c r="J28" s="117"/>
      <c r="K28" s="117"/>
      <c r="L28" s="117">
        <f t="shared" si="3"/>
        <v>0</v>
      </c>
      <c r="M28" s="117"/>
      <c r="N28" s="117"/>
      <c r="O28" s="117"/>
      <c r="P28" s="117"/>
      <c r="Q28" s="117"/>
      <c r="R28" s="117"/>
      <c r="S28" s="117"/>
      <c r="T28" s="228"/>
      <c r="U28" s="228"/>
      <c r="V28" s="228"/>
      <c r="W28" s="228"/>
      <c r="X28" s="228"/>
      <c r="Y28" s="228"/>
      <c r="Z28" s="228"/>
      <c r="AA28" s="228"/>
      <c r="AB28" s="117"/>
    </row>
    <row r="29" spans="1:28" ht="18.75" customHeight="1">
      <c r="A29" s="119" t="s">
        <v>75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</row>
  </sheetData>
  <sheetProtection/>
  <autoFilter ref="A5:AC29"/>
  <mergeCells count="20">
    <mergeCell ref="A1:AB1"/>
    <mergeCell ref="Y2:Z2"/>
    <mergeCell ref="E3:T3"/>
    <mergeCell ref="F4:K4"/>
    <mergeCell ref="M4:T4"/>
    <mergeCell ref="A29:AB29"/>
    <mergeCell ref="A3:A5"/>
    <mergeCell ref="B3:B5"/>
    <mergeCell ref="C3:C5"/>
    <mergeCell ref="D3:D5"/>
    <mergeCell ref="E4:E5"/>
    <mergeCell ref="L4:L5"/>
    <mergeCell ref="U3:U5"/>
    <mergeCell ref="V3:V5"/>
    <mergeCell ref="W3:W5"/>
    <mergeCell ref="X3:X5"/>
    <mergeCell ref="Y3:Y5"/>
    <mergeCell ref="Z3:Z5"/>
    <mergeCell ref="AA3:AA5"/>
    <mergeCell ref="AB3:AB5"/>
  </mergeCells>
  <printOptions/>
  <pageMargins left="0.8659722222222223" right="0.5506944444444445" top="0.5118055555555555" bottom="0.275" header="0.3145833333333333" footer="0.27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3"/>
  <sheetViews>
    <sheetView showZeros="0" workbookViewId="0" topLeftCell="A1">
      <selection activeCell="P95" sqref="P95"/>
    </sheetView>
  </sheetViews>
  <sheetFormatPr defaultColWidth="9.00390625" defaultRowHeight="14.25"/>
  <cols>
    <col min="1" max="1" width="11.50390625" style="0" customWidth="1"/>
    <col min="2" max="2" width="7.50390625" style="0" customWidth="1"/>
    <col min="3" max="3" width="8.375" style="0" customWidth="1"/>
    <col min="4" max="4" width="9.875" style="0" customWidth="1"/>
    <col min="5" max="5" width="8.875" style="0" customWidth="1"/>
    <col min="6" max="6" width="8.75390625" style="0" customWidth="1"/>
    <col min="7" max="7" width="9.875" style="0" customWidth="1"/>
    <col min="8" max="8" width="8.875" style="0" customWidth="1"/>
    <col min="9" max="9" width="6.125" style="0" customWidth="1"/>
    <col min="10" max="10" width="4.625" style="0" customWidth="1"/>
    <col min="11" max="12" width="4.875" style="0" customWidth="1"/>
    <col min="13" max="13" width="9.25390625" style="0" customWidth="1"/>
    <col min="14" max="14" width="10.125" style="0" customWidth="1"/>
    <col min="15" max="15" width="8.875" style="0" customWidth="1"/>
  </cols>
  <sheetData>
    <row r="1" spans="1:15" ht="33" customHeight="1">
      <c r="A1" s="1" t="s">
        <v>279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.75">
      <c r="A2" t="s">
        <v>113</v>
      </c>
      <c r="C2" s="202"/>
      <c r="D2" s="202"/>
      <c r="J2" s="100"/>
      <c r="K2" s="100"/>
      <c r="L2" s="100"/>
      <c r="M2" s="100" t="s">
        <v>158</v>
      </c>
      <c r="N2" s="100"/>
    </row>
    <row r="3" spans="1:15" ht="21.75" customHeight="1">
      <c r="A3" s="203" t="s">
        <v>280</v>
      </c>
      <c r="B3" s="113" t="s">
        <v>159</v>
      </c>
      <c r="C3" s="113" t="s">
        <v>160</v>
      </c>
      <c r="D3" s="113" t="s">
        <v>281</v>
      </c>
      <c r="E3" s="214" t="s">
        <v>98</v>
      </c>
      <c r="F3" s="215"/>
      <c r="G3" s="215"/>
      <c r="H3" s="215"/>
      <c r="I3" s="215"/>
      <c r="J3" s="215"/>
      <c r="K3" s="215"/>
      <c r="L3" s="218"/>
      <c r="M3" s="92" t="s">
        <v>282</v>
      </c>
      <c r="N3" s="113" t="s">
        <v>168</v>
      </c>
      <c r="O3" s="203" t="s">
        <v>119</v>
      </c>
    </row>
    <row r="4" spans="1:15" s="200" customFormat="1" ht="15.75" customHeight="1">
      <c r="A4" s="204"/>
      <c r="B4" s="115"/>
      <c r="C4" s="115"/>
      <c r="D4" s="115"/>
      <c r="E4" s="92" t="s">
        <v>283</v>
      </c>
      <c r="F4" s="92" t="s">
        <v>177</v>
      </c>
      <c r="G4" s="92" t="s">
        <v>179</v>
      </c>
      <c r="H4" s="92" t="s">
        <v>284</v>
      </c>
      <c r="I4" s="92" t="s">
        <v>285</v>
      </c>
      <c r="J4" s="92"/>
      <c r="K4" s="92"/>
      <c r="L4" s="92"/>
      <c r="M4" s="92"/>
      <c r="N4" s="115"/>
      <c r="O4" s="204"/>
    </row>
    <row r="5" spans="1:15" s="7" customFormat="1" ht="13.5" customHeight="1">
      <c r="A5" s="205"/>
      <c r="B5" s="116"/>
      <c r="C5" s="116"/>
      <c r="D5" s="116"/>
      <c r="E5" s="92"/>
      <c r="F5" s="92"/>
      <c r="G5" s="92"/>
      <c r="H5" s="92"/>
      <c r="I5" s="92"/>
      <c r="J5" s="92"/>
      <c r="K5" s="92"/>
      <c r="L5" s="92"/>
      <c r="M5" s="92"/>
      <c r="N5" s="116"/>
      <c r="O5" s="205"/>
    </row>
    <row r="6" spans="1:15" ht="16.5" customHeight="1">
      <c r="A6" s="206" t="s">
        <v>286</v>
      </c>
      <c r="B6" s="117">
        <f>SUM(B7:B212)</f>
        <v>205</v>
      </c>
      <c r="C6" s="117">
        <f>SUM(C7:C212)</f>
        <v>0</v>
      </c>
      <c r="D6" s="117"/>
      <c r="E6" s="117">
        <f aca="true" t="shared" si="0" ref="E6:M6">SUM(E7:E212)</f>
        <v>0</v>
      </c>
      <c r="F6" s="117">
        <f t="shared" si="0"/>
        <v>0</v>
      </c>
      <c r="G6" s="117">
        <f t="shared" si="0"/>
        <v>0</v>
      </c>
      <c r="H6" s="117">
        <f t="shared" si="0"/>
        <v>0</v>
      </c>
      <c r="I6" s="117">
        <f t="shared" si="0"/>
        <v>137880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>SUM(N7:N693)</f>
        <v>764400</v>
      </c>
      <c r="O6" s="117"/>
    </row>
    <row r="7" spans="1:15" s="201" customFormat="1" ht="12" customHeight="1">
      <c r="A7" s="207" t="s">
        <v>287</v>
      </c>
      <c r="B7" s="207">
        <v>1</v>
      </c>
      <c r="C7" s="207" t="s">
        <v>105</v>
      </c>
      <c r="D7" s="208"/>
      <c r="E7" s="208"/>
      <c r="F7" s="208"/>
      <c r="G7" s="208"/>
      <c r="H7" s="216"/>
      <c r="I7" s="207">
        <v>715</v>
      </c>
      <c r="J7" s="219"/>
      <c r="K7" s="208"/>
      <c r="L7" s="208"/>
      <c r="M7" s="208"/>
      <c r="N7" s="208">
        <v>3920</v>
      </c>
      <c r="O7" s="208"/>
    </row>
    <row r="8" spans="1:15" s="201" customFormat="1" ht="12" customHeight="1">
      <c r="A8" s="207" t="s">
        <v>288</v>
      </c>
      <c r="B8" s="207">
        <v>1</v>
      </c>
      <c r="C8" s="209" t="s">
        <v>106</v>
      </c>
      <c r="D8" s="208"/>
      <c r="E8" s="208"/>
      <c r="F8" s="208"/>
      <c r="G8" s="208"/>
      <c r="H8" s="216"/>
      <c r="I8" s="207">
        <v>600</v>
      </c>
      <c r="J8" s="219"/>
      <c r="K8" s="208"/>
      <c r="L8" s="208"/>
      <c r="M8" s="208"/>
      <c r="N8" s="208">
        <v>3360</v>
      </c>
      <c r="O8" s="208"/>
    </row>
    <row r="9" spans="1:15" s="201" customFormat="1" ht="12" customHeight="1">
      <c r="A9" s="207" t="s">
        <v>289</v>
      </c>
      <c r="B9" s="207">
        <v>1</v>
      </c>
      <c r="C9" s="207" t="s">
        <v>105</v>
      </c>
      <c r="D9" s="208"/>
      <c r="E9" s="208"/>
      <c r="F9" s="208"/>
      <c r="G9" s="208"/>
      <c r="H9" s="216"/>
      <c r="I9" s="207">
        <v>715</v>
      </c>
      <c r="J9" s="220"/>
      <c r="K9" s="208"/>
      <c r="L9" s="208"/>
      <c r="M9" s="208"/>
      <c r="N9" s="208">
        <v>3920</v>
      </c>
      <c r="O9" s="208"/>
    </row>
    <row r="10" spans="1:15" s="201" customFormat="1" ht="12" customHeight="1">
      <c r="A10" s="207" t="s">
        <v>290</v>
      </c>
      <c r="B10" s="207">
        <v>1</v>
      </c>
      <c r="C10" s="207" t="s">
        <v>105</v>
      </c>
      <c r="D10" s="208"/>
      <c r="E10" s="208"/>
      <c r="F10" s="208"/>
      <c r="G10" s="208"/>
      <c r="H10" s="216"/>
      <c r="I10" s="207">
        <v>715</v>
      </c>
      <c r="J10" s="220"/>
      <c r="K10" s="208"/>
      <c r="L10" s="208"/>
      <c r="M10" s="208"/>
      <c r="N10" s="208">
        <v>3920</v>
      </c>
      <c r="O10" s="208"/>
    </row>
    <row r="11" spans="1:15" s="201" customFormat="1" ht="12" customHeight="1">
      <c r="A11" s="207" t="s">
        <v>291</v>
      </c>
      <c r="B11" s="207">
        <v>1</v>
      </c>
      <c r="C11" s="209" t="s">
        <v>106</v>
      </c>
      <c r="D11" s="208"/>
      <c r="E11" s="208"/>
      <c r="F11" s="208"/>
      <c r="G11" s="208"/>
      <c r="H11" s="216"/>
      <c r="I11" s="207">
        <v>600</v>
      </c>
      <c r="J11" s="219"/>
      <c r="K11" s="208"/>
      <c r="L11" s="208"/>
      <c r="M11" s="208"/>
      <c r="N11" s="208">
        <v>3360</v>
      </c>
      <c r="O11" s="208"/>
    </row>
    <row r="12" spans="1:15" s="201" customFormat="1" ht="12" customHeight="1">
      <c r="A12" s="207" t="s">
        <v>292</v>
      </c>
      <c r="B12" s="207">
        <v>1</v>
      </c>
      <c r="C12" s="207" t="s">
        <v>105</v>
      </c>
      <c r="D12" s="208"/>
      <c r="E12" s="208"/>
      <c r="F12" s="208"/>
      <c r="G12" s="208"/>
      <c r="H12" s="216"/>
      <c r="I12" s="207">
        <v>715</v>
      </c>
      <c r="J12" s="220"/>
      <c r="K12" s="208"/>
      <c r="L12" s="208"/>
      <c r="M12" s="208"/>
      <c r="N12" s="208">
        <v>3920</v>
      </c>
      <c r="O12" s="208"/>
    </row>
    <row r="13" spans="1:15" s="201" customFormat="1" ht="12" customHeight="1">
      <c r="A13" s="207" t="s">
        <v>293</v>
      </c>
      <c r="B13" s="207">
        <v>1</v>
      </c>
      <c r="C13" s="209" t="s">
        <v>106</v>
      </c>
      <c r="D13" s="208"/>
      <c r="E13" s="208"/>
      <c r="F13" s="208"/>
      <c r="G13" s="208"/>
      <c r="H13" s="216"/>
      <c r="I13" s="207">
        <v>600</v>
      </c>
      <c r="J13" s="219"/>
      <c r="K13" s="208"/>
      <c r="L13" s="208"/>
      <c r="M13" s="208"/>
      <c r="N13" s="208">
        <v>3360</v>
      </c>
      <c r="O13" s="208"/>
    </row>
    <row r="14" spans="1:15" s="201" customFormat="1" ht="12" customHeight="1">
      <c r="A14" s="207" t="s">
        <v>294</v>
      </c>
      <c r="B14" s="207">
        <v>1</v>
      </c>
      <c r="C14" s="209" t="s">
        <v>106</v>
      </c>
      <c r="D14" s="208"/>
      <c r="E14" s="208"/>
      <c r="F14" s="208"/>
      <c r="G14" s="208"/>
      <c r="H14" s="216"/>
      <c r="I14" s="207">
        <v>600</v>
      </c>
      <c r="J14" s="219"/>
      <c r="K14" s="208"/>
      <c r="L14" s="208"/>
      <c r="M14" s="208"/>
      <c r="N14" s="208">
        <v>3360</v>
      </c>
      <c r="O14" s="208"/>
    </row>
    <row r="15" spans="1:15" s="201" customFormat="1" ht="12" customHeight="1">
      <c r="A15" s="210" t="s">
        <v>295</v>
      </c>
      <c r="B15" s="207">
        <v>1</v>
      </c>
      <c r="C15" s="209" t="s">
        <v>106</v>
      </c>
      <c r="D15" s="208"/>
      <c r="E15" s="208"/>
      <c r="F15" s="208"/>
      <c r="G15" s="208"/>
      <c r="H15" s="216"/>
      <c r="I15" s="207">
        <v>600</v>
      </c>
      <c r="J15" s="219"/>
      <c r="K15" s="208"/>
      <c r="L15" s="208"/>
      <c r="M15" s="208"/>
      <c r="N15" s="208">
        <v>3360</v>
      </c>
      <c r="O15" s="208"/>
    </row>
    <row r="16" spans="1:15" s="201" customFormat="1" ht="12" customHeight="1">
      <c r="A16" s="207" t="s">
        <v>296</v>
      </c>
      <c r="B16" s="207">
        <v>1</v>
      </c>
      <c r="C16" s="209" t="s">
        <v>106</v>
      </c>
      <c r="D16" s="208"/>
      <c r="E16" s="208"/>
      <c r="F16" s="208"/>
      <c r="G16" s="208"/>
      <c r="H16" s="216"/>
      <c r="I16" s="207">
        <v>600</v>
      </c>
      <c r="J16" s="219"/>
      <c r="K16" s="208"/>
      <c r="L16" s="208"/>
      <c r="M16" s="208"/>
      <c r="N16" s="208">
        <v>3360</v>
      </c>
      <c r="O16" s="208"/>
    </row>
    <row r="17" spans="1:15" s="201" customFormat="1" ht="12" customHeight="1">
      <c r="A17" s="210" t="s">
        <v>153</v>
      </c>
      <c r="B17" s="207">
        <v>1</v>
      </c>
      <c r="C17" s="207" t="s">
        <v>105</v>
      </c>
      <c r="D17" s="208"/>
      <c r="E17" s="208"/>
      <c r="F17" s="208"/>
      <c r="G17" s="208"/>
      <c r="H17" s="216"/>
      <c r="I17" s="207">
        <v>715</v>
      </c>
      <c r="J17" s="219"/>
      <c r="K17" s="208"/>
      <c r="L17" s="208"/>
      <c r="M17" s="208"/>
      <c r="N17" s="208">
        <v>3920</v>
      </c>
      <c r="O17" s="208"/>
    </row>
    <row r="18" spans="1:15" s="201" customFormat="1" ht="12" customHeight="1">
      <c r="A18" s="210" t="s">
        <v>297</v>
      </c>
      <c r="B18" s="207">
        <v>1</v>
      </c>
      <c r="C18" s="209" t="s">
        <v>106</v>
      </c>
      <c r="D18" s="208"/>
      <c r="E18" s="208"/>
      <c r="F18" s="208"/>
      <c r="G18" s="208"/>
      <c r="H18" s="216"/>
      <c r="I18" s="207">
        <v>600</v>
      </c>
      <c r="J18" s="219"/>
      <c r="K18" s="208"/>
      <c r="L18" s="208"/>
      <c r="M18" s="208"/>
      <c r="N18" s="208">
        <v>3360</v>
      </c>
      <c r="O18" s="208"/>
    </row>
    <row r="19" spans="1:15" s="201" customFormat="1" ht="12" customHeight="1">
      <c r="A19" s="210" t="s">
        <v>298</v>
      </c>
      <c r="B19" s="207">
        <v>1</v>
      </c>
      <c r="C19" s="209" t="s">
        <v>106</v>
      </c>
      <c r="D19" s="208"/>
      <c r="E19" s="208"/>
      <c r="F19" s="208"/>
      <c r="G19" s="208"/>
      <c r="H19" s="216"/>
      <c r="I19" s="207">
        <v>600</v>
      </c>
      <c r="J19" s="219"/>
      <c r="K19" s="208"/>
      <c r="L19" s="208"/>
      <c r="M19" s="208"/>
      <c r="N19" s="208">
        <v>3360</v>
      </c>
      <c r="O19" s="208"/>
    </row>
    <row r="20" spans="1:15" s="201" customFormat="1" ht="12" customHeight="1">
      <c r="A20" s="210" t="s">
        <v>299</v>
      </c>
      <c r="B20" s="207">
        <v>1</v>
      </c>
      <c r="C20" s="210" t="s">
        <v>300</v>
      </c>
      <c r="D20" s="208"/>
      <c r="E20" s="208"/>
      <c r="F20" s="208"/>
      <c r="G20" s="208"/>
      <c r="H20" s="216"/>
      <c r="I20" s="207">
        <v>650</v>
      </c>
      <c r="J20" s="219"/>
      <c r="K20" s="208"/>
      <c r="L20" s="208"/>
      <c r="M20" s="208"/>
      <c r="N20" s="208">
        <v>3920</v>
      </c>
      <c r="O20" s="208"/>
    </row>
    <row r="21" spans="1:15" s="201" customFormat="1" ht="12" customHeight="1">
      <c r="A21" s="210" t="s">
        <v>301</v>
      </c>
      <c r="B21" s="207">
        <v>1</v>
      </c>
      <c r="C21" s="207" t="s">
        <v>105</v>
      </c>
      <c r="D21" s="208"/>
      <c r="E21" s="208"/>
      <c r="F21" s="208"/>
      <c r="G21" s="208"/>
      <c r="H21" s="216"/>
      <c r="I21" s="207">
        <v>715</v>
      </c>
      <c r="J21" s="219"/>
      <c r="K21" s="208"/>
      <c r="L21" s="208"/>
      <c r="M21" s="208"/>
      <c r="N21" s="208">
        <v>3920</v>
      </c>
      <c r="O21" s="208"/>
    </row>
    <row r="22" spans="1:15" s="201" customFormat="1" ht="12" customHeight="1">
      <c r="A22" s="207" t="s">
        <v>302</v>
      </c>
      <c r="B22" s="207">
        <v>1</v>
      </c>
      <c r="C22" s="207" t="s">
        <v>105</v>
      </c>
      <c r="D22" s="208"/>
      <c r="E22" s="208"/>
      <c r="F22" s="208"/>
      <c r="G22" s="208"/>
      <c r="H22" s="216"/>
      <c r="I22" s="207">
        <v>715</v>
      </c>
      <c r="J22" s="219"/>
      <c r="K22" s="208"/>
      <c r="L22" s="208"/>
      <c r="M22" s="208"/>
      <c r="N22" s="208">
        <v>3920</v>
      </c>
      <c r="O22" s="208"/>
    </row>
    <row r="23" spans="1:15" s="201" customFormat="1" ht="12" customHeight="1">
      <c r="A23" s="210" t="s">
        <v>303</v>
      </c>
      <c r="B23" s="207">
        <v>1</v>
      </c>
      <c r="C23" s="209" t="s">
        <v>106</v>
      </c>
      <c r="D23" s="208"/>
      <c r="E23" s="208"/>
      <c r="F23" s="208"/>
      <c r="G23" s="208"/>
      <c r="H23" s="216"/>
      <c r="I23" s="207">
        <v>600</v>
      </c>
      <c r="J23" s="219"/>
      <c r="K23" s="208"/>
      <c r="L23" s="208"/>
      <c r="M23" s="208"/>
      <c r="N23" s="208">
        <v>3360</v>
      </c>
      <c r="O23" s="208"/>
    </row>
    <row r="24" spans="1:15" s="201" customFormat="1" ht="12" customHeight="1">
      <c r="A24" s="210" t="s">
        <v>304</v>
      </c>
      <c r="B24" s="207">
        <v>1</v>
      </c>
      <c r="C24" s="207" t="s">
        <v>105</v>
      </c>
      <c r="D24" s="208"/>
      <c r="E24" s="208"/>
      <c r="F24" s="208"/>
      <c r="G24" s="208"/>
      <c r="H24" s="216"/>
      <c r="I24" s="207">
        <v>715</v>
      </c>
      <c r="J24" s="219"/>
      <c r="K24" s="208"/>
      <c r="L24" s="208"/>
      <c r="M24" s="208"/>
      <c r="N24" s="208">
        <v>3920</v>
      </c>
      <c r="O24" s="208"/>
    </row>
    <row r="25" spans="1:15" s="201" customFormat="1" ht="12" customHeight="1">
      <c r="A25" s="210" t="s">
        <v>305</v>
      </c>
      <c r="B25" s="207">
        <v>1</v>
      </c>
      <c r="C25" s="209" t="s">
        <v>107</v>
      </c>
      <c r="D25" s="208"/>
      <c r="E25" s="208"/>
      <c r="F25" s="208"/>
      <c r="G25" s="208"/>
      <c r="H25" s="216"/>
      <c r="I25" s="207">
        <v>600</v>
      </c>
      <c r="J25" s="219"/>
      <c r="K25" s="208"/>
      <c r="L25" s="208"/>
      <c r="M25" s="208"/>
      <c r="N25" s="208">
        <v>3360</v>
      </c>
      <c r="O25" s="208"/>
    </row>
    <row r="26" spans="1:15" s="201" customFormat="1" ht="12" customHeight="1">
      <c r="A26" s="207" t="s">
        <v>306</v>
      </c>
      <c r="B26" s="207">
        <v>1</v>
      </c>
      <c r="C26" s="207" t="s">
        <v>105</v>
      </c>
      <c r="D26" s="208"/>
      <c r="E26" s="208"/>
      <c r="F26" s="208"/>
      <c r="G26" s="208"/>
      <c r="H26" s="216"/>
      <c r="I26" s="207">
        <v>715</v>
      </c>
      <c r="J26" s="220"/>
      <c r="K26" s="208"/>
      <c r="L26" s="208"/>
      <c r="M26" s="208"/>
      <c r="N26" s="208">
        <v>3920</v>
      </c>
      <c r="O26" s="208"/>
    </row>
    <row r="27" spans="1:15" s="201" customFormat="1" ht="12" customHeight="1">
      <c r="A27" s="210" t="s">
        <v>307</v>
      </c>
      <c r="B27" s="207">
        <v>1</v>
      </c>
      <c r="C27" s="207" t="s">
        <v>105</v>
      </c>
      <c r="D27" s="208"/>
      <c r="E27" s="208"/>
      <c r="F27" s="208"/>
      <c r="G27" s="208"/>
      <c r="H27" s="216"/>
      <c r="I27" s="207">
        <v>715</v>
      </c>
      <c r="J27" s="219"/>
      <c r="K27" s="208"/>
      <c r="L27" s="208"/>
      <c r="M27" s="208"/>
      <c r="N27" s="208">
        <v>3920</v>
      </c>
      <c r="O27" s="208"/>
    </row>
    <row r="28" spans="1:15" s="201" customFormat="1" ht="12" customHeight="1">
      <c r="A28" s="210" t="s">
        <v>308</v>
      </c>
      <c r="B28" s="207">
        <v>1</v>
      </c>
      <c r="C28" s="209" t="s">
        <v>106</v>
      </c>
      <c r="D28" s="208"/>
      <c r="E28" s="208"/>
      <c r="F28" s="208"/>
      <c r="G28" s="208"/>
      <c r="H28" s="216"/>
      <c r="I28" s="207">
        <v>600</v>
      </c>
      <c r="J28" s="219"/>
      <c r="K28" s="208"/>
      <c r="L28" s="208"/>
      <c r="M28" s="208"/>
      <c r="N28" s="208">
        <v>3360</v>
      </c>
      <c r="O28" s="208"/>
    </row>
    <row r="29" spans="1:15" s="201" customFormat="1" ht="12" customHeight="1">
      <c r="A29" s="207" t="s">
        <v>309</v>
      </c>
      <c r="B29" s="207">
        <v>1</v>
      </c>
      <c r="C29" s="207" t="s">
        <v>105</v>
      </c>
      <c r="D29" s="208"/>
      <c r="E29" s="208"/>
      <c r="F29" s="208"/>
      <c r="G29" s="208"/>
      <c r="H29" s="216"/>
      <c r="I29" s="207">
        <v>715</v>
      </c>
      <c r="J29" s="220"/>
      <c r="K29" s="208"/>
      <c r="L29" s="208"/>
      <c r="M29" s="208"/>
      <c r="N29" s="208">
        <v>3920</v>
      </c>
      <c r="O29" s="208"/>
    </row>
    <row r="30" spans="1:15" s="201" customFormat="1" ht="12" customHeight="1">
      <c r="A30" s="207" t="s">
        <v>310</v>
      </c>
      <c r="B30" s="207">
        <v>1</v>
      </c>
      <c r="C30" s="207" t="s">
        <v>105</v>
      </c>
      <c r="D30" s="208"/>
      <c r="E30" s="208"/>
      <c r="F30" s="208"/>
      <c r="G30" s="208"/>
      <c r="H30" s="216"/>
      <c r="I30" s="207">
        <v>715</v>
      </c>
      <c r="J30" s="220"/>
      <c r="K30" s="208"/>
      <c r="L30" s="208"/>
      <c r="M30" s="208"/>
      <c r="N30" s="208">
        <v>3920</v>
      </c>
      <c r="O30" s="208"/>
    </row>
    <row r="31" spans="1:15" s="201" customFormat="1" ht="12" customHeight="1">
      <c r="A31" s="207" t="s">
        <v>311</v>
      </c>
      <c r="B31" s="207">
        <v>1</v>
      </c>
      <c r="C31" s="207" t="s">
        <v>105</v>
      </c>
      <c r="D31" s="208"/>
      <c r="E31" s="208"/>
      <c r="F31" s="208"/>
      <c r="G31" s="208"/>
      <c r="H31" s="216"/>
      <c r="I31" s="207">
        <v>715</v>
      </c>
      <c r="J31" s="219"/>
      <c r="K31" s="208"/>
      <c r="L31" s="208"/>
      <c r="M31" s="208"/>
      <c r="N31" s="208">
        <v>3920</v>
      </c>
      <c r="O31" s="208"/>
    </row>
    <row r="32" spans="1:15" s="201" customFormat="1" ht="12" customHeight="1">
      <c r="A32" s="207" t="s">
        <v>312</v>
      </c>
      <c r="B32" s="207">
        <v>1</v>
      </c>
      <c r="C32" s="207" t="s">
        <v>105</v>
      </c>
      <c r="D32" s="208"/>
      <c r="E32" s="208"/>
      <c r="F32" s="208"/>
      <c r="G32" s="208"/>
      <c r="H32" s="216"/>
      <c r="I32" s="207">
        <v>715</v>
      </c>
      <c r="J32" s="219"/>
      <c r="K32" s="208"/>
      <c r="L32" s="208"/>
      <c r="M32" s="208"/>
      <c r="N32" s="208">
        <v>3920</v>
      </c>
      <c r="O32" s="208"/>
    </row>
    <row r="33" spans="1:15" s="201" customFormat="1" ht="12" customHeight="1">
      <c r="A33" s="207" t="s">
        <v>313</v>
      </c>
      <c r="B33" s="207">
        <v>1</v>
      </c>
      <c r="C33" s="209" t="s">
        <v>106</v>
      </c>
      <c r="D33" s="208"/>
      <c r="E33" s="208"/>
      <c r="F33" s="208"/>
      <c r="G33" s="208"/>
      <c r="H33" s="216"/>
      <c r="I33" s="207">
        <v>600</v>
      </c>
      <c r="J33" s="219"/>
      <c r="K33" s="208"/>
      <c r="L33" s="208"/>
      <c r="M33" s="208"/>
      <c r="N33" s="208">
        <v>3360</v>
      </c>
      <c r="O33" s="208"/>
    </row>
    <row r="34" spans="1:15" s="201" customFormat="1" ht="12" customHeight="1">
      <c r="A34" s="210" t="s">
        <v>314</v>
      </c>
      <c r="B34" s="207">
        <v>1</v>
      </c>
      <c r="C34" s="207" t="s">
        <v>315</v>
      </c>
      <c r="D34" s="208"/>
      <c r="E34" s="208"/>
      <c r="F34" s="208"/>
      <c r="G34" s="208"/>
      <c r="H34" s="216"/>
      <c r="I34" s="207">
        <v>815</v>
      </c>
      <c r="J34" s="219"/>
      <c r="K34" s="208"/>
      <c r="L34" s="208"/>
      <c r="M34" s="208"/>
      <c r="N34" s="208">
        <v>4480</v>
      </c>
      <c r="O34" s="208"/>
    </row>
    <row r="35" spans="1:15" s="201" customFormat="1" ht="12" customHeight="1">
      <c r="A35" s="207" t="s">
        <v>316</v>
      </c>
      <c r="B35" s="207">
        <v>1</v>
      </c>
      <c r="C35" s="207" t="s">
        <v>105</v>
      </c>
      <c r="D35" s="208"/>
      <c r="E35" s="208"/>
      <c r="F35" s="208"/>
      <c r="G35" s="208"/>
      <c r="H35" s="216"/>
      <c r="I35" s="207">
        <v>715</v>
      </c>
      <c r="J35" s="220"/>
      <c r="K35" s="208"/>
      <c r="L35" s="208"/>
      <c r="M35" s="208"/>
      <c r="N35" s="208">
        <v>3920</v>
      </c>
      <c r="O35" s="208"/>
    </row>
    <row r="36" spans="1:15" s="201" customFormat="1" ht="12" customHeight="1">
      <c r="A36" s="207" t="s">
        <v>317</v>
      </c>
      <c r="B36" s="207">
        <v>1</v>
      </c>
      <c r="C36" s="207" t="s">
        <v>105</v>
      </c>
      <c r="D36" s="208"/>
      <c r="E36" s="208"/>
      <c r="F36" s="208"/>
      <c r="G36" s="208"/>
      <c r="H36" s="216"/>
      <c r="I36" s="207">
        <v>715</v>
      </c>
      <c r="J36" s="219"/>
      <c r="K36" s="208"/>
      <c r="L36" s="208"/>
      <c r="M36" s="208"/>
      <c r="N36" s="208">
        <v>3920</v>
      </c>
      <c r="O36" s="208"/>
    </row>
    <row r="37" spans="1:15" s="201" customFormat="1" ht="12" customHeight="1">
      <c r="A37" s="207" t="s">
        <v>318</v>
      </c>
      <c r="B37" s="207">
        <v>1</v>
      </c>
      <c r="C37" s="209" t="s">
        <v>106</v>
      </c>
      <c r="D37" s="208"/>
      <c r="E37" s="208"/>
      <c r="F37" s="208"/>
      <c r="G37" s="208"/>
      <c r="H37" s="216"/>
      <c r="I37" s="207">
        <v>600</v>
      </c>
      <c r="J37" s="219"/>
      <c r="K37" s="208"/>
      <c r="L37" s="208"/>
      <c r="M37" s="208"/>
      <c r="N37" s="208">
        <v>3360</v>
      </c>
      <c r="O37" s="208"/>
    </row>
    <row r="38" spans="1:15" s="201" customFormat="1" ht="12" customHeight="1">
      <c r="A38" s="207" t="s">
        <v>319</v>
      </c>
      <c r="B38" s="207">
        <v>1</v>
      </c>
      <c r="C38" s="207" t="s">
        <v>105</v>
      </c>
      <c r="D38" s="208"/>
      <c r="E38" s="208"/>
      <c r="F38" s="208"/>
      <c r="G38" s="208"/>
      <c r="H38" s="216"/>
      <c r="I38" s="207">
        <v>715</v>
      </c>
      <c r="J38" s="219"/>
      <c r="K38" s="208"/>
      <c r="L38" s="208"/>
      <c r="M38" s="208"/>
      <c r="N38" s="208">
        <v>3920</v>
      </c>
      <c r="O38" s="208"/>
    </row>
    <row r="39" spans="1:15" s="201" customFormat="1" ht="12" customHeight="1">
      <c r="A39" s="210" t="s">
        <v>320</v>
      </c>
      <c r="B39" s="207">
        <v>1</v>
      </c>
      <c r="C39" s="209" t="s">
        <v>106</v>
      </c>
      <c r="D39" s="208"/>
      <c r="E39" s="208"/>
      <c r="F39" s="208"/>
      <c r="G39" s="208"/>
      <c r="H39" s="216"/>
      <c r="I39" s="207">
        <v>600</v>
      </c>
      <c r="J39" s="219"/>
      <c r="K39" s="208"/>
      <c r="L39" s="208"/>
      <c r="M39" s="208"/>
      <c r="N39" s="208">
        <v>3360</v>
      </c>
      <c r="O39" s="208"/>
    </row>
    <row r="40" spans="1:15" s="201" customFormat="1" ht="12" customHeight="1">
      <c r="A40" s="210" t="s">
        <v>321</v>
      </c>
      <c r="B40" s="207">
        <v>1</v>
      </c>
      <c r="C40" s="207" t="s">
        <v>105</v>
      </c>
      <c r="D40" s="208"/>
      <c r="E40" s="208"/>
      <c r="F40" s="208"/>
      <c r="G40" s="208"/>
      <c r="H40" s="216"/>
      <c r="I40" s="207">
        <v>715</v>
      </c>
      <c r="J40" s="219"/>
      <c r="K40" s="208"/>
      <c r="L40" s="208"/>
      <c r="M40" s="208"/>
      <c r="N40" s="208">
        <v>3920</v>
      </c>
      <c r="O40" s="208"/>
    </row>
    <row r="41" spans="1:15" s="201" customFormat="1" ht="12" customHeight="1">
      <c r="A41" s="210" t="s">
        <v>322</v>
      </c>
      <c r="B41" s="207">
        <v>1</v>
      </c>
      <c r="C41" s="209" t="s">
        <v>106</v>
      </c>
      <c r="D41" s="208"/>
      <c r="E41" s="208"/>
      <c r="F41" s="208"/>
      <c r="G41" s="208"/>
      <c r="H41" s="216"/>
      <c r="I41" s="207">
        <v>600</v>
      </c>
      <c r="J41" s="219"/>
      <c r="K41" s="208"/>
      <c r="L41" s="208"/>
      <c r="M41" s="208"/>
      <c r="N41" s="208">
        <v>3360</v>
      </c>
      <c r="O41" s="208"/>
    </row>
    <row r="42" spans="1:15" s="201" customFormat="1" ht="12" customHeight="1">
      <c r="A42" s="209" t="s">
        <v>134</v>
      </c>
      <c r="B42" s="207">
        <v>1</v>
      </c>
      <c r="C42" s="209" t="s">
        <v>105</v>
      </c>
      <c r="D42" s="208"/>
      <c r="E42" s="208"/>
      <c r="F42" s="208"/>
      <c r="G42" s="208"/>
      <c r="H42" s="216"/>
      <c r="I42" s="207">
        <v>715</v>
      </c>
      <c r="J42" s="221"/>
      <c r="K42" s="208"/>
      <c r="L42" s="208"/>
      <c r="M42" s="208"/>
      <c r="N42" s="208">
        <v>3920</v>
      </c>
      <c r="O42" s="208"/>
    </row>
    <row r="43" spans="1:15" s="201" customFormat="1" ht="12" customHeight="1">
      <c r="A43" s="210" t="s">
        <v>323</v>
      </c>
      <c r="B43" s="207">
        <v>1</v>
      </c>
      <c r="C43" s="209" t="s">
        <v>106</v>
      </c>
      <c r="D43" s="208"/>
      <c r="E43" s="208"/>
      <c r="F43" s="208"/>
      <c r="G43" s="208"/>
      <c r="H43" s="216"/>
      <c r="I43" s="207">
        <v>600</v>
      </c>
      <c r="J43" s="219"/>
      <c r="K43" s="208"/>
      <c r="L43" s="208"/>
      <c r="M43" s="208"/>
      <c r="N43" s="208">
        <v>3360</v>
      </c>
      <c r="O43" s="208"/>
    </row>
    <row r="44" spans="1:15" s="201" customFormat="1" ht="12" customHeight="1">
      <c r="A44" s="207" t="s">
        <v>324</v>
      </c>
      <c r="B44" s="207">
        <v>1</v>
      </c>
      <c r="C44" s="207" t="s">
        <v>105</v>
      </c>
      <c r="D44" s="208"/>
      <c r="E44" s="208"/>
      <c r="F44" s="208"/>
      <c r="G44" s="208"/>
      <c r="H44" s="216"/>
      <c r="I44" s="207">
        <v>715</v>
      </c>
      <c r="J44" s="219"/>
      <c r="K44" s="208"/>
      <c r="L44" s="208"/>
      <c r="M44" s="208"/>
      <c r="N44" s="208">
        <v>3920</v>
      </c>
      <c r="O44" s="208"/>
    </row>
    <row r="45" spans="1:15" s="201" customFormat="1" ht="12" customHeight="1">
      <c r="A45" s="209" t="s">
        <v>145</v>
      </c>
      <c r="B45" s="207">
        <v>1</v>
      </c>
      <c r="C45" s="209" t="s">
        <v>105</v>
      </c>
      <c r="D45" s="208"/>
      <c r="E45" s="208"/>
      <c r="F45" s="208"/>
      <c r="G45" s="208"/>
      <c r="H45" s="216"/>
      <c r="I45" s="207">
        <v>715</v>
      </c>
      <c r="J45" s="221"/>
      <c r="K45" s="208"/>
      <c r="L45" s="208"/>
      <c r="M45" s="208"/>
      <c r="N45" s="208">
        <v>3920</v>
      </c>
      <c r="O45" s="208"/>
    </row>
    <row r="46" spans="1:15" s="201" customFormat="1" ht="12" customHeight="1">
      <c r="A46" s="207" t="s">
        <v>325</v>
      </c>
      <c r="B46" s="207">
        <v>1</v>
      </c>
      <c r="C46" s="207" t="s">
        <v>105</v>
      </c>
      <c r="D46" s="208"/>
      <c r="E46" s="208"/>
      <c r="F46" s="208"/>
      <c r="G46" s="208"/>
      <c r="H46" s="216"/>
      <c r="I46" s="207">
        <v>715</v>
      </c>
      <c r="J46" s="219"/>
      <c r="K46" s="208"/>
      <c r="L46" s="208"/>
      <c r="M46" s="208"/>
      <c r="N46" s="208">
        <v>3920</v>
      </c>
      <c r="O46" s="208"/>
    </row>
    <row r="47" spans="1:15" s="201" customFormat="1" ht="12" customHeight="1">
      <c r="A47" s="207" t="s">
        <v>326</v>
      </c>
      <c r="B47" s="207">
        <v>1</v>
      </c>
      <c r="C47" s="209" t="s">
        <v>106</v>
      </c>
      <c r="D47" s="208"/>
      <c r="E47" s="208"/>
      <c r="F47" s="208"/>
      <c r="G47" s="208"/>
      <c r="H47" s="216"/>
      <c r="I47" s="207">
        <v>600</v>
      </c>
      <c r="J47" s="219"/>
      <c r="K47" s="208"/>
      <c r="L47" s="208"/>
      <c r="M47" s="208"/>
      <c r="N47" s="208">
        <v>3360</v>
      </c>
      <c r="O47" s="208"/>
    </row>
    <row r="48" spans="1:15" s="201" customFormat="1" ht="12" customHeight="1">
      <c r="A48" s="210" t="s">
        <v>149</v>
      </c>
      <c r="B48" s="207">
        <v>1</v>
      </c>
      <c r="C48" s="207" t="s">
        <v>105</v>
      </c>
      <c r="D48" s="208"/>
      <c r="E48" s="208"/>
      <c r="F48" s="208"/>
      <c r="G48" s="208"/>
      <c r="H48" s="216"/>
      <c r="I48" s="207">
        <v>715</v>
      </c>
      <c r="J48" s="219"/>
      <c r="K48" s="208"/>
      <c r="L48" s="208"/>
      <c r="M48" s="208"/>
      <c r="N48" s="208">
        <v>3920</v>
      </c>
      <c r="O48" s="208"/>
    </row>
    <row r="49" spans="1:15" s="201" customFormat="1" ht="12" customHeight="1">
      <c r="A49" s="210" t="s">
        <v>327</v>
      </c>
      <c r="B49" s="207">
        <v>1</v>
      </c>
      <c r="C49" s="210" t="s">
        <v>300</v>
      </c>
      <c r="D49" s="208"/>
      <c r="E49" s="208"/>
      <c r="F49" s="208"/>
      <c r="G49" s="208"/>
      <c r="H49" s="216"/>
      <c r="I49" s="207">
        <v>650</v>
      </c>
      <c r="J49" s="219"/>
      <c r="K49" s="208"/>
      <c r="L49" s="208"/>
      <c r="M49" s="208"/>
      <c r="N49" s="208">
        <v>3920</v>
      </c>
      <c r="O49" s="208"/>
    </row>
    <row r="50" spans="1:15" s="201" customFormat="1" ht="12" customHeight="1">
      <c r="A50" s="210" t="s">
        <v>328</v>
      </c>
      <c r="B50" s="207">
        <v>1</v>
      </c>
      <c r="C50" s="207" t="s">
        <v>329</v>
      </c>
      <c r="D50" s="208"/>
      <c r="E50" s="208"/>
      <c r="F50" s="208"/>
      <c r="G50" s="208"/>
      <c r="H50" s="216"/>
      <c r="I50" s="207">
        <v>600</v>
      </c>
      <c r="J50" s="219"/>
      <c r="K50" s="208"/>
      <c r="L50" s="208"/>
      <c r="M50" s="208"/>
      <c r="N50" s="208">
        <v>3360</v>
      </c>
      <c r="O50" s="208"/>
    </row>
    <row r="51" spans="1:15" s="201" customFormat="1" ht="12" customHeight="1">
      <c r="A51" s="210" t="s">
        <v>330</v>
      </c>
      <c r="B51" s="207">
        <v>1</v>
      </c>
      <c r="C51" s="207" t="s">
        <v>105</v>
      </c>
      <c r="D51" s="208"/>
      <c r="E51" s="208"/>
      <c r="F51" s="208"/>
      <c r="G51" s="208"/>
      <c r="H51" s="216"/>
      <c r="I51" s="207">
        <v>715</v>
      </c>
      <c r="J51" s="219"/>
      <c r="K51" s="208"/>
      <c r="L51" s="208"/>
      <c r="M51" s="208"/>
      <c r="N51" s="208">
        <v>3920</v>
      </c>
      <c r="O51" s="208"/>
    </row>
    <row r="52" spans="1:15" s="201" customFormat="1" ht="12" customHeight="1">
      <c r="A52" s="210" t="s">
        <v>331</v>
      </c>
      <c r="B52" s="207">
        <v>1</v>
      </c>
      <c r="C52" s="209" t="s">
        <v>106</v>
      </c>
      <c r="D52" s="208"/>
      <c r="E52" s="208"/>
      <c r="F52" s="208"/>
      <c r="G52" s="208"/>
      <c r="H52" s="216"/>
      <c r="I52" s="207">
        <v>600</v>
      </c>
      <c r="J52" s="219"/>
      <c r="K52" s="208"/>
      <c r="L52" s="208"/>
      <c r="M52" s="208"/>
      <c r="N52" s="208">
        <v>3360</v>
      </c>
      <c r="O52" s="208"/>
    </row>
    <row r="53" spans="1:15" s="201" customFormat="1" ht="12" customHeight="1">
      <c r="A53" s="207" t="s">
        <v>332</v>
      </c>
      <c r="B53" s="207">
        <v>1</v>
      </c>
      <c r="C53" s="207" t="s">
        <v>105</v>
      </c>
      <c r="D53" s="208"/>
      <c r="E53" s="208"/>
      <c r="F53" s="208"/>
      <c r="G53" s="208"/>
      <c r="H53" s="216"/>
      <c r="I53" s="207">
        <v>715</v>
      </c>
      <c r="J53" s="219"/>
      <c r="K53" s="208"/>
      <c r="L53" s="208"/>
      <c r="M53" s="208"/>
      <c r="N53" s="208">
        <v>3920</v>
      </c>
      <c r="O53" s="208"/>
    </row>
    <row r="54" spans="1:15" s="201" customFormat="1" ht="12" customHeight="1">
      <c r="A54" s="210" t="s">
        <v>333</v>
      </c>
      <c r="B54" s="207">
        <v>1</v>
      </c>
      <c r="C54" s="207" t="s">
        <v>105</v>
      </c>
      <c r="D54" s="208"/>
      <c r="E54" s="208"/>
      <c r="F54" s="208"/>
      <c r="G54" s="208"/>
      <c r="H54" s="216"/>
      <c r="I54" s="207">
        <v>715</v>
      </c>
      <c r="J54" s="219"/>
      <c r="K54" s="208"/>
      <c r="L54" s="208"/>
      <c r="M54" s="208"/>
      <c r="N54" s="208">
        <v>3920</v>
      </c>
      <c r="O54" s="208"/>
    </row>
    <row r="55" spans="1:15" s="201" customFormat="1" ht="12" customHeight="1">
      <c r="A55" s="210" t="s">
        <v>334</v>
      </c>
      <c r="B55" s="207">
        <v>1</v>
      </c>
      <c r="C55" s="207" t="s">
        <v>105</v>
      </c>
      <c r="D55" s="208"/>
      <c r="E55" s="208"/>
      <c r="F55" s="208"/>
      <c r="G55" s="208"/>
      <c r="H55" s="216"/>
      <c r="I55" s="207">
        <v>715</v>
      </c>
      <c r="J55" s="219"/>
      <c r="K55" s="208"/>
      <c r="L55" s="208"/>
      <c r="M55" s="208"/>
      <c r="N55" s="208">
        <v>3920</v>
      </c>
      <c r="O55" s="208"/>
    </row>
    <row r="56" spans="1:15" s="201" customFormat="1" ht="12" customHeight="1">
      <c r="A56" s="210" t="s">
        <v>335</v>
      </c>
      <c r="B56" s="207">
        <v>1</v>
      </c>
      <c r="C56" s="210" t="s">
        <v>300</v>
      </c>
      <c r="D56" s="208"/>
      <c r="E56" s="208"/>
      <c r="F56" s="208"/>
      <c r="G56" s="208"/>
      <c r="H56" s="216"/>
      <c r="I56" s="207">
        <v>650</v>
      </c>
      <c r="J56" s="219"/>
      <c r="K56" s="208"/>
      <c r="L56" s="208"/>
      <c r="M56" s="208"/>
      <c r="N56" s="208">
        <v>3920</v>
      </c>
      <c r="O56" s="208"/>
    </row>
    <row r="57" spans="1:16" s="201" customFormat="1" ht="12" customHeight="1">
      <c r="A57" s="211" t="s">
        <v>336</v>
      </c>
      <c r="B57" s="212">
        <v>1</v>
      </c>
      <c r="C57" s="212" t="s">
        <v>105</v>
      </c>
      <c r="D57" s="213"/>
      <c r="E57" s="213"/>
      <c r="F57" s="213"/>
      <c r="G57" s="213"/>
      <c r="H57" s="217"/>
      <c r="I57" s="212">
        <v>715</v>
      </c>
      <c r="J57" s="222"/>
      <c r="K57" s="213"/>
      <c r="L57" s="213"/>
      <c r="M57" s="213"/>
      <c r="N57" s="213">
        <v>3920</v>
      </c>
      <c r="O57" s="213"/>
      <c r="P57" s="201" t="s">
        <v>337</v>
      </c>
    </row>
    <row r="58" spans="1:16" s="201" customFormat="1" ht="12" customHeight="1">
      <c r="A58" s="211" t="s">
        <v>338</v>
      </c>
      <c r="B58" s="212">
        <v>1</v>
      </c>
      <c r="C58" s="212" t="s">
        <v>105</v>
      </c>
      <c r="D58" s="213"/>
      <c r="E58" s="213"/>
      <c r="F58" s="213"/>
      <c r="G58" s="213"/>
      <c r="H58" s="217"/>
      <c r="I58" s="212">
        <v>715</v>
      </c>
      <c r="J58" s="222"/>
      <c r="K58" s="213"/>
      <c r="L58" s="213"/>
      <c r="M58" s="213"/>
      <c r="N58" s="213">
        <v>3920</v>
      </c>
      <c r="O58" s="213"/>
      <c r="P58" s="201" t="s">
        <v>339</v>
      </c>
    </row>
    <row r="59" spans="1:15" s="201" customFormat="1" ht="12" customHeight="1">
      <c r="A59" s="207" t="s">
        <v>340</v>
      </c>
      <c r="B59" s="207">
        <v>1</v>
      </c>
      <c r="C59" s="209" t="s">
        <v>106</v>
      </c>
      <c r="D59" s="208"/>
      <c r="E59" s="208"/>
      <c r="F59" s="208"/>
      <c r="G59" s="208"/>
      <c r="H59" s="216"/>
      <c r="I59" s="207">
        <v>600</v>
      </c>
      <c r="J59" s="220"/>
      <c r="K59" s="208"/>
      <c r="L59" s="208"/>
      <c r="M59" s="208"/>
      <c r="N59" s="208">
        <v>3360</v>
      </c>
      <c r="O59" s="208"/>
    </row>
    <row r="60" spans="1:15" s="201" customFormat="1" ht="12" customHeight="1">
      <c r="A60" s="210" t="s">
        <v>341</v>
      </c>
      <c r="B60" s="207">
        <v>1</v>
      </c>
      <c r="C60" s="207" t="s">
        <v>105</v>
      </c>
      <c r="D60" s="208"/>
      <c r="E60" s="208"/>
      <c r="F60" s="208"/>
      <c r="G60" s="208"/>
      <c r="H60" s="216"/>
      <c r="I60" s="207">
        <v>715</v>
      </c>
      <c r="J60" s="219"/>
      <c r="K60" s="208"/>
      <c r="L60" s="208"/>
      <c r="M60" s="208"/>
      <c r="N60" s="208">
        <v>3920</v>
      </c>
      <c r="O60" s="208"/>
    </row>
    <row r="61" spans="1:15" s="201" customFormat="1" ht="12" customHeight="1">
      <c r="A61" s="207" t="s">
        <v>148</v>
      </c>
      <c r="B61" s="207">
        <v>1</v>
      </c>
      <c r="C61" s="207" t="s">
        <v>300</v>
      </c>
      <c r="D61" s="208"/>
      <c r="E61" s="208"/>
      <c r="F61" s="208"/>
      <c r="G61" s="208"/>
      <c r="H61" s="216"/>
      <c r="I61" s="207">
        <v>650</v>
      </c>
      <c r="J61" s="221"/>
      <c r="K61" s="208"/>
      <c r="L61" s="208"/>
      <c r="M61" s="208"/>
      <c r="N61" s="208">
        <v>3920</v>
      </c>
      <c r="O61" s="208"/>
    </row>
    <row r="62" spans="1:15" s="201" customFormat="1" ht="12" customHeight="1">
      <c r="A62" s="210" t="s">
        <v>342</v>
      </c>
      <c r="B62" s="207">
        <v>1</v>
      </c>
      <c r="C62" s="207" t="s">
        <v>105</v>
      </c>
      <c r="D62" s="208"/>
      <c r="E62" s="208"/>
      <c r="F62" s="208"/>
      <c r="G62" s="208"/>
      <c r="H62" s="216"/>
      <c r="I62" s="207">
        <v>715</v>
      </c>
      <c r="J62" s="219"/>
      <c r="K62" s="208"/>
      <c r="L62" s="208"/>
      <c r="M62" s="208"/>
      <c r="N62" s="208">
        <v>3920</v>
      </c>
      <c r="O62" s="208"/>
    </row>
    <row r="63" spans="1:15" s="201" customFormat="1" ht="12" customHeight="1">
      <c r="A63" s="210" t="s">
        <v>343</v>
      </c>
      <c r="B63" s="207">
        <v>1</v>
      </c>
      <c r="C63" s="209" t="s">
        <v>107</v>
      </c>
      <c r="D63" s="208"/>
      <c r="E63" s="208"/>
      <c r="F63" s="208"/>
      <c r="G63" s="208"/>
      <c r="H63" s="216"/>
      <c r="I63" s="207">
        <v>600</v>
      </c>
      <c r="J63" s="219"/>
      <c r="K63" s="208"/>
      <c r="L63" s="208"/>
      <c r="M63" s="208"/>
      <c r="N63" s="208">
        <v>3360</v>
      </c>
      <c r="O63" s="208"/>
    </row>
    <row r="64" spans="1:15" s="201" customFormat="1" ht="12" customHeight="1">
      <c r="A64" s="207" t="s">
        <v>344</v>
      </c>
      <c r="B64" s="207">
        <v>1</v>
      </c>
      <c r="C64" s="207" t="s">
        <v>105</v>
      </c>
      <c r="D64" s="208"/>
      <c r="E64" s="208"/>
      <c r="F64" s="208"/>
      <c r="G64" s="208"/>
      <c r="H64" s="216"/>
      <c r="I64" s="207">
        <v>715</v>
      </c>
      <c r="J64" s="219"/>
      <c r="K64" s="208"/>
      <c r="L64" s="208"/>
      <c r="M64" s="208"/>
      <c r="N64" s="208">
        <v>3920</v>
      </c>
      <c r="O64" s="208"/>
    </row>
    <row r="65" spans="1:15" s="201" customFormat="1" ht="12" customHeight="1">
      <c r="A65" s="207" t="s">
        <v>345</v>
      </c>
      <c r="B65" s="207">
        <v>1</v>
      </c>
      <c r="C65" s="209" t="s">
        <v>106</v>
      </c>
      <c r="D65" s="208"/>
      <c r="E65" s="208"/>
      <c r="F65" s="208"/>
      <c r="G65" s="208"/>
      <c r="H65" s="216"/>
      <c r="I65" s="207">
        <v>600</v>
      </c>
      <c r="J65" s="219"/>
      <c r="K65" s="208"/>
      <c r="L65" s="208"/>
      <c r="M65" s="208"/>
      <c r="N65" s="208">
        <v>3360</v>
      </c>
      <c r="O65" s="208"/>
    </row>
    <row r="66" spans="1:15" s="201" customFormat="1" ht="12" customHeight="1">
      <c r="A66" s="210" t="s">
        <v>346</v>
      </c>
      <c r="B66" s="207">
        <v>1</v>
      </c>
      <c r="C66" s="207" t="s">
        <v>105</v>
      </c>
      <c r="D66" s="208"/>
      <c r="E66" s="208"/>
      <c r="F66" s="208"/>
      <c r="G66" s="208"/>
      <c r="H66" s="216"/>
      <c r="I66" s="207">
        <v>715</v>
      </c>
      <c r="J66" s="219"/>
      <c r="K66" s="208"/>
      <c r="L66" s="208"/>
      <c r="M66" s="208"/>
      <c r="N66" s="208">
        <v>3920</v>
      </c>
      <c r="O66" s="208"/>
    </row>
    <row r="67" spans="1:15" s="201" customFormat="1" ht="12" customHeight="1">
      <c r="A67" s="207" t="s">
        <v>347</v>
      </c>
      <c r="B67" s="207">
        <v>1</v>
      </c>
      <c r="C67" s="209" t="s">
        <v>106</v>
      </c>
      <c r="D67" s="208"/>
      <c r="E67" s="208"/>
      <c r="F67" s="208"/>
      <c r="G67" s="208"/>
      <c r="H67" s="216"/>
      <c r="I67" s="207">
        <v>600</v>
      </c>
      <c r="J67" s="219"/>
      <c r="K67" s="208"/>
      <c r="L67" s="208"/>
      <c r="M67" s="208"/>
      <c r="N67" s="208">
        <v>3360</v>
      </c>
      <c r="O67" s="208"/>
    </row>
    <row r="68" spans="1:15" s="201" customFormat="1" ht="12" customHeight="1">
      <c r="A68" s="207" t="s">
        <v>348</v>
      </c>
      <c r="B68" s="207">
        <v>1</v>
      </c>
      <c r="C68" s="209" t="s">
        <v>106</v>
      </c>
      <c r="D68" s="208"/>
      <c r="E68" s="208"/>
      <c r="F68" s="208"/>
      <c r="G68" s="208"/>
      <c r="H68" s="216"/>
      <c r="I68" s="207">
        <v>600</v>
      </c>
      <c r="J68" s="219"/>
      <c r="K68" s="208"/>
      <c r="L68" s="208"/>
      <c r="M68" s="208"/>
      <c r="N68" s="208">
        <v>3360</v>
      </c>
      <c r="O68" s="208"/>
    </row>
    <row r="69" spans="1:15" s="201" customFormat="1" ht="12" customHeight="1">
      <c r="A69" s="219" t="s">
        <v>349</v>
      </c>
      <c r="B69" s="207">
        <v>1</v>
      </c>
      <c r="C69" s="207" t="s">
        <v>105</v>
      </c>
      <c r="D69" s="208"/>
      <c r="E69" s="208"/>
      <c r="F69" s="208"/>
      <c r="G69" s="208"/>
      <c r="H69" s="216"/>
      <c r="I69" s="207">
        <v>715</v>
      </c>
      <c r="J69" s="219"/>
      <c r="K69" s="208"/>
      <c r="L69" s="208"/>
      <c r="M69" s="208"/>
      <c r="N69" s="208">
        <v>3920</v>
      </c>
      <c r="O69" s="208"/>
    </row>
    <row r="70" spans="1:15" s="201" customFormat="1" ht="12" customHeight="1">
      <c r="A70" s="210" t="s">
        <v>350</v>
      </c>
      <c r="B70" s="207">
        <v>1</v>
      </c>
      <c r="C70" s="207" t="s">
        <v>105</v>
      </c>
      <c r="D70" s="208"/>
      <c r="E70" s="208"/>
      <c r="F70" s="208"/>
      <c r="G70" s="208"/>
      <c r="H70" s="216"/>
      <c r="I70" s="207">
        <v>715</v>
      </c>
      <c r="J70" s="219"/>
      <c r="K70" s="208"/>
      <c r="L70" s="208"/>
      <c r="M70" s="208"/>
      <c r="N70" s="208">
        <v>3920</v>
      </c>
      <c r="O70" s="208"/>
    </row>
    <row r="71" spans="1:15" s="201" customFormat="1" ht="12" customHeight="1">
      <c r="A71" s="210" t="s">
        <v>351</v>
      </c>
      <c r="B71" s="207">
        <v>1</v>
      </c>
      <c r="C71" s="207" t="s">
        <v>105</v>
      </c>
      <c r="D71" s="208"/>
      <c r="E71" s="208"/>
      <c r="F71" s="208"/>
      <c r="G71" s="208"/>
      <c r="H71" s="216"/>
      <c r="I71" s="207">
        <v>715</v>
      </c>
      <c r="J71" s="219"/>
      <c r="K71" s="208"/>
      <c r="L71" s="208"/>
      <c r="M71" s="208"/>
      <c r="N71" s="208">
        <v>3920</v>
      </c>
      <c r="O71" s="208"/>
    </row>
    <row r="72" spans="1:15" s="201" customFormat="1" ht="12" customHeight="1">
      <c r="A72" s="210" t="s">
        <v>352</v>
      </c>
      <c r="B72" s="207">
        <v>1</v>
      </c>
      <c r="C72" s="209" t="s">
        <v>106</v>
      </c>
      <c r="D72" s="208"/>
      <c r="E72" s="208"/>
      <c r="F72" s="208"/>
      <c r="G72" s="208"/>
      <c r="H72" s="216"/>
      <c r="I72" s="207">
        <v>600</v>
      </c>
      <c r="J72" s="219"/>
      <c r="K72" s="208"/>
      <c r="L72" s="208"/>
      <c r="M72" s="208"/>
      <c r="N72" s="208">
        <v>3360</v>
      </c>
      <c r="O72" s="208"/>
    </row>
    <row r="73" spans="1:15" s="201" customFormat="1" ht="12" customHeight="1">
      <c r="A73" s="210" t="s">
        <v>151</v>
      </c>
      <c r="B73" s="207">
        <v>1</v>
      </c>
      <c r="C73" s="207" t="s">
        <v>105</v>
      </c>
      <c r="D73" s="208"/>
      <c r="E73" s="208"/>
      <c r="F73" s="208"/>
      <c r="G73" s="208"/>
      <c r="H73" s="216"/>
      <c r="I73" s="207">
        <v>715</v>
      </c>
      <c r="J73" s="219"/>
      <c r="K73" s="208"/>
      <c r="L73" s="208"/>
      <c r="M73" s="208"/>
      <c r="N73" s="208">
        <v>3920</v>
      </c>
      <c r="O73" s="208"/>
    </row>
    <row r="74" spans="1:15" s="201" customFormat="1" ht="12" customHeight="1">
      <c r="A74" s="207" t="s">
        <v>353</v>
      </c>
      <c r="B74" s="207">
        <v>1</v>
      </c>
      <c r="C74" s="207" t="s">
        <v>105</v>
      </c>
      <c r="D74" s="208"/>
      <c r="E74" s="208"/>
      <c r="F74" s="208"/>
      <c r="G74" s="208"/>
      <c r="H74" s="216"/>
      <c r="I74" s="207">
        <v>715</v>
      </c>
      <c r="J74" s="219"/>
      <c r="K74" s="208"/>
      <c r="L74" s="208"/>
      <c r="M74" s="208"/>
      <c r="N74" s="208">
        <v>3920</v>
      </c>
      <c r="O74" s="208"/>
    </row>
    <row r="75" spans="1:15" s="201" customFormat="1" ht="12" customHeight="1">
      <c r="A75" s="207" t="s">
        <v>354</v>
      </c>
      <c r="B75" s="207">
        <v>1</v>
      </c>
      <c r="C75" s="207" t="s">
        <v>105</v>
      </c>
      <c r="D75" s="208"/>
      <c r="E75" s="208"/>
      <c r="F75" s="208"/>
      <c r="G75" s="208"/>
      <c r="H75" s="216"/>
      <c r="I75" s="207">
        <v>715</v>
      </c>
      <c r="J75" s="219"/>
      <c r="K75" s="208"/>
      <c r="L75" s="208"/>
      <c r="M75" s="208"/>
      <c r="N75" s="208">
        <v>3920</v>
      </c>
      <c r="O75" s="208"/>
    </row>
    <row r="76" spans="1:15" s="201" customFormat="1" ht="12" customHeight="1">
      <c r="A76" s="207" t="s">
        <v>355</v>
      </c>
      <c r="B76" s="207">
        <v>1</v>
      </c>
      <c r="C76" s="209" t="s">
        <v>106</v>
      </c>
      <c r="D76" s="208"/>
      <c r="E76" s="208"/>
      <c r="F76" s="208"/>
      <c r="G76" s="208"/>
      <c r="H76" s="216"/>
      <c r="I76" s="207">
        <v>600</v>
      </c>
      <c r="J76" s="219"/>
      <c r="K76" s="208"/>
      <c r="L76" s="208"/>
      <c r="M76" s="208"/>
      <c r="N76" s="208">
        <v>3360</v>
      </c>
      <c r="O76" s="208"/>
    </row>
    <row r="77" spans="1:15" s="201" customFormat="1" ht="12" customHeight="1">
      <c r="A77" s="210" t="s">
        <v>356</v>
      </c>
      <c r="B77" s="207">
        <v>1</v>
      </c>
      <c r="C77" s="209" t="s">
        <v>106</v>
      </c>
      <c r="D77" s="208"/>
      <c r="E77" s="208"/>
      <c r="F77" s="208"/>
      <c r="G77" s="208"/>
      <c r="H77" s="216"/>
      <c r="I77" s="207">
        <v>600</v>
      </c>
      <c r="J77" s="219"/>
      <c r="K77" s="208"/>
      <c r="L77" s="208"/>
      <c r="M77" s="208"/>
      <c r="N77" s="208">
        <v>3360</v>
      </c>
      <c r="O77" s="208"/>
    </row>
    <row r="78" spans="1:15" s="201" customFormat="1" ht="12" customHeight="1">
      <c r="A78" s="207" t="s">
        <v>357</v>
      </c>
      <c r="B78" s="207">
        <v>1</v>
      </c>
      <c r="C78" s="207" t="s">
        <v>105</v>
      </c>
      <c r="D78" s="208"/>
      <c r="E78" s="208"/>
      <c r="F78" s="208"/>
      <c r="G78" s="208"/>
      <c r="H78" s="216"/>
      <c r="I78" s="207">
        <v>715</v>
      </c>
      <c r="J78" s="219"/>
      <c r="K78" s="208"/>
      <c r="L78" s="208"/>
      <c r="M78" s="208"/>
      <c r="N78" s="208">
        <v>3920</v>
      </c>
      <c r="O78" s="208"/>
    </row>
    <row r="79" spans="1:15" s="201" customFormat="1" ht="12" customHeight="1">
      <c r="A79" s="209" t="s">
        <v>358</v>
      </c>
      <c r="B79" s="207">
        <v>1</v>
      </c>
      <c r="C79" s="209" t="s">
        <v>315</v>
      </c>
      <c r="D79" s="208"/>
      <c r="E79" s="208"/>
      <c r="F79" s="208"/>
      <c r="G79" s="208"/>
      <c r="H79" s="216"/>
      <c r="I79" s="207">
        <v>815</v>
      </c>
      <c r="J79" s="219"/>
      <c r="K79" s="208"/>
      <c r="L79" s="208"/>
      <c r="M79" s="208"/>
      <c r="N79" s="208">
        <v>4480</v>
      </c>
      <c r="O79" s="208"/>
    </row>
    <row r="80" spans="1:15" s="201" customFormat="1" ht="12" customHeight="1">
      <c r="A80" s="207" t="s">
        <v>359</v>
      </c>
      <c r="B80" s="207">
        <v>1</v>
      </c>
      <c r="C80" s="207" t="s">
        <v>329</v>
      </c>
      <c r="D80" s="208"/>
      <c r="E80" s="208"/>
      <c r="F80" s="208"/>
      <c r="G80" s="208"/>
      <c r="H80" s="216"/>
      <c r="I80" s="207">
        <v>600</v>
      </c>
      <c r="J80" s="219"/>
      <c r="K80" s="208"/>
      <c r="L80" s="208"/>
      <c r="M80" s="208"/>
      <c r="N80" s="208">
        <v>3360</v>
      </c>
      <c r="O80" s="208"/>
    </row>
    <row r="81" spans="1:15" s="201" customFormat="1" ht="12" customHeight="1">
      <c r="A81" s="207" t="s">
        <v>360</v>
      </c>
      <c r="B81" s="207">
        <v>1</v>
      </c>
      <c r="C81" s="207" t="s">
        <v>300</v>
      </c>
      <c r="D81" s="208"/>
      <c r="E81" s="208"/>
      <c r="F81" s="208"/>
      <c r="G81" s="208"/>
      <c r="H81" s="216"/>
      <c r="I81" s="207">
        <v>650</v>
      </c>
      <c r="J81" s="219"/>
      <c r="K81" s="208"/>
      <c r="L81" s="208"/>
      <c r="M81" s="208"/>
      <c r="N81" s="208">
        <v>3920</v>
      </c>
      <c r="O81" s="208"/>
    </row>
    <row r="82" spans="1:15" s="201" customFormat="1" ht="12" customHeight="1">
      <c r="A82" s="207" t="s">
        <v>361</v>
      </c>
      <c r="B82" s="207">
        <v>1</v>
      </c>
      <c r="C82" s="207" t="s">
        <v>105</v>
      </c>
      <c r="D82" s="208"/>
      <c r="E82" s="208"/>
      <c r="F82" s="208"/>
      <c r="G82" s="208"/>
      <c r="H82" s="216"/>
      <c r="I82" s="207">
        <v>715</v>
      </c>
      <c r="J82" s="219"/>
      <c r="K82" s="208"/>
      <c r="L82" s="208"/>
      <c r="M82" s="208"/>
      <c r="N82" s="208">
        <v>3920</v>
      </c>
      <c r="O82" s="208"/>
    </row>
    <row r="83" spans="1:15" s="201" customFormat="1" ht="12" customHeight="1">
      <c r="A83" s="207" t="s">
        <v>362</v>
      </c>
      <c r="B83" s="207">
        <v>1</v>
      </c>
      <c r="C83" s="209" t="s">
        <v>106</v>
      </c>
      <c r="D83" s="208"/>
      <c r="E83" s="208"/>
      <c r="F83" s="208"/>
      <c r="G83" s="208"/>
      <c r="H83" s="216"/>
      <c r="I83" s="207">
        <v>600</v>
      </c>
      <c r="J83" s="219"/>
      <c r="K83" s="208"/>
      <c r="L83" s="208"/>
      <c r="M83" s="208"/>
      <c r="N83" s="208">
        <v>3360</v>
      </c>
      <c r="O83" s="208"/>
    </row>
    <row r="84" spans="1:15" s="201" customFormat="1" ht="12" customHeight="1">
      <c r="A84" s="207" t="s">
        <v>363</v>
      </c>
      <c r="B84" s="207">
        <v>1</v>
      </c>
      <c r="C84" s="207" t="s">
        <v>105</v>
      </c>
      <c r="D84" s="208"/>
      <c r="E84" s="208"/>
      <c r="F84" s="208"/>
      <c r="G84" s="208"/>
      <c r="H84" s="216"/>
      <c r="I84" s="207">
        <v>715</v>
      </c>
      <c r="J84" s="219"/>
      <c r="K84" s="208"/>
      <c r="L84" s="208"/>
      <c r="M84" s="208"/>
      <c r="N84" s="208">
        <v>3920</v>
      </c>
      <c r="O84" s="208"/>
    </row>
    <row r="85" spans="1:15" s="201" customFormat="1" ht="12" customHeight="1">
      <c r="A85" s="207" t="s">
        <v>364</v>
      </c>
      <c r="B85" s="207">
        <v>1</v>
      </c>
      <c r="C85" s="209" t="s">
        <v>106</v>
      </c>
      <c r="D85" s="208"/>
      <c r="E85" s="208"/>
      <c r="F85" s="208"/>
      <c r="G85" s="208"/>
      <c r="H85" s="216"/>
      <c r="I85" s="207">
        <v>600</v>
      </c>
      <c r="J85" s="219"/>
      <c r="K85" s="208"/>
      <c r="L85" s="208"/>
      <c r="M85" s="208"/>
      <c r="N85" s="208">
        <v>3360</v>
      </c>
      <c r="O85" s="208"/>
    </row>
    <row r="86" spans="1:15" s="201" customFormat="1" ht="12" customHeight="1">
      <c r="A86" s="210" t="s">
        <v>152</v>
      </c>
      <c r="B86" s="207">
        <v>1</v>
      </c>
      <c r="C86" s="207" t="s">
        <v>105</v>
      </c>
      <c r="D86" s="208"/>
      <c r="E86" s="208"/>
      <c r="F86" s="208"/>
      <c r="G86" s="208"/>
      <c r="H86" s="216"/>
      <c r="I86" s="207">
        <v>715</v>
      </c>
      <c r="J86" s="219"/>
      <c r="K86" s="208"/>
      <c r="L86" s="208"/>
      <c r="M86" s="208"/>
      <c r="N86" s="208">
        <v>3920</v>
      </c>
      <c r="O86" s="208"/>
    </row>
    <row r="87" spans="1:15" s="201" customFormat="1" ht="12" customHeight="1">
      <c r="A87" s="207" t="s">
        <v>365</v>
      </c>
      <c r="B87" s="207">
        <v>1</v>
      </c>
      <c r="C87" s="207" t="s">
        <v>105</v>
      </c>
      <c r="D87" s="208"/>
      <c r="E87" s="208"/>
      <c r="F87" s="208"/>
      <c r="G87" s="208"/>
      <c r="H87" s="216"/>
      <c r="I87" s="207">
        <v>715</v>
      </c>
      <c r="J87" s="220"/>
      <c r="K87" s="208"/>
      <c r="L87" s="208"/>
      <c r="M87" s="208"/>
      <c r="N87" s="208">
        <v>3920</v>
      </c>
      <c r="O87" s="208"/>
    </row>
    <row r="88" spans="1:15" s="201" customFormat="1" ht="12" customHeight="1">
      <c r="A88" s="210" t="s">
        <v>366</v>
      </c>
      <c r="B88" s="207">
        <v>1</v>
      </c>
      <c r="C88" s="207" t="s">
        <v>105</v>
      </c>
      <c r="D88" s="208"/>
      <c r="E88" s="208"/>
      <c r="F88" s="208"/>
      <c r="G88" s="208"/>
      <c r="H88" s="216"/>
      <c r="I88" s="207">
        <v>715</v>
      </c>
      <c r="J88" s="219"/>
      <c r="K88" s="208"/>
      <c r="L88" s="208"/>
      <c r="M88" s="208"/>
      <c r="N88" s="208">
        <v>3920</v>
      </c>
      <c r="O88" s="208"/>
    </row>
    <row r="89" spans="1:15" s="201" customFormat="1" ht="12" customHeight="1">
      <c r="A89" s="207" t="s">
        <v>367</v>
      </c>
      <c r="B89" s="207">
        <v>1</v>
      </c>
      <c r="C89" s="209" t="s">
        <v>106</v>
      </c>
      <c r="D89" s="208"/>
      <c r="E89" s="208"/>
      <c r="F89" s="208"/>
      <c r="G89" s="208"/>
      <c r="H89" s="216"/>
      <c r="I89" s="207">
        <v>600</v>
      </c>
      <c r="J89" s="219"/>
      <c r="K89" s="208"/>
      <c r="L89" s="208"/>
      <c r="M89" s="208"/>
      <c r="N89" s="208">
        <v>3360</v>
      </c>
      <c r="O89" s="208"/>
    </row>
    <row r="90" spans="1:15" s="201" customFormat="1" ht="12" customHeight="1">
      <c r="A90" s="210" t="s">
        <v>368</v>
      </c>
      <c r="B90" s="207">
        <v>1</v>
      </c>
      <c r="C90" s="209" t="s">
        <v>106</v>
      </c>
      <c r="D90" s="208"/>
      <c r="E90" s="208"/>
      <c r="F90" s="208"/>
      <c r="G90" s="208"/>
      <c r="H90" s="216"/>
      <c r="I90" s="207">
        <v>600</v>
      </c>
      <c r="J90" s="219"/>
      <c r="K90" s="208"/>
      <c r="L90" s="208"/>
      <c r="M90" s="208"/>
      <c r="N90" s="208">
        <v>3360</v>
      </c>
      <c r="O90" s="208"/>
    </row>
    <row r="91" spans="1:15" s="201" customFormat="1" ht="12" customHeight="1">
      <c r="A91" s="207" t="s">
        <v>369</v>
      </c>
      <c r="B91" s="207">
        <v>1</v>
      </c>
      <c r="C91" s="207" t="s">
        <v>105</v>
      </c>
      <c r="D91" s="208"/>
      <c r="E91" s="208"/>
      <c r="F91" s="208"/>
      <c r="G91" s="208"/>
      <c r="H91" s="216"/>
      <c r="I91" s="207">
        <v>715</v>
      </c>
      <c r="J91" s="219"/>
      <c r="K91" s="208"/>
      <c r="L91" s="208"/>
      <c r="M91" s="208"/>
      <c r="N91" s="208">
        <v>3920</v>
      </c>
      <c r="O91" s="208"/>
    </row>
    <row r="92" spans="1:15" s="201" customFormat="1" ht="12" customHeight="1">
      <c r="A92" s="207" t="s">
        <v>370</v>
      </c>
      <c r="B92" s="207">
        <v>1</v>
      </c>
      <c r="C92" s="207" t="s">
        <v>105</v>
      </c>
      <c r="D92" s="208"/>
      <c r="E92" s="208"/>
      <c r="F92" s="208"/>
      <c r="G92" s="208"/>
      <c r="H92" s="216"/>
      <c r="I92" s="207">
        <v>715</v>
      </c>
      <c r="J92" s="220"/>
      <c r="K92" s="208"/>
      <c r="L92" s="208"/>
      <c r="M92" s="208"/>
      <c r="N92" s="208">
        <v>3920</v>
      </c>
      <c r="O92" s="208"/>
    </row>
    <row r="93" spans="1:16" s="201" customFormat="1" ht="12" customHeight="1">
      <c r="A93" s="211" t="s">
        <v>371</v>
      </c>
      <c r="B93" s="212">
        <v>1</v>
      </c>
      <c r="C93" s="212" t="s">
        <v>105</v>
      </c>
      <c r="D93" s="213"/>
      <c r="E93" s="213"/>
      <c r="F93" s="213"/>
      <c r="G93" s="213"/>
      <c r="H93" s="217"/>
      <c r="I93" s="212">
        <v>715</v>
      </c>
      <c r="J93" s="222"/>
      <c r="K93" s="213"/>
      <c r="L93" s="213"/>
      <c r="M93" s="213"/>
      <c r="N93" s="213">
        <v>3920</v>
      </c>
      <c r="O93" s="213"/>
      <c r="P93" s="201" t="s">
        <v>372</v>
      </c>
    </row>
    <row r="94" spans="1:15" s="201" customFormat="1" ht="12" customHeight="1">
      <c r="A94" s="210" t="s">
        <v>373</v>
      </c>
      <c r="B94" s="207">
        <v>1</v>
      </c>
      <c r="C94" s="207" t="s">
        <v>105</v>
      </c>
      <c r="D94" s="208"/>
      <c r="E94" s="208"/>
      <c r="F94" s="208"/>
      <c r="G94" s="208"/>
      <c r="H94" s="216"/>
      <c r="I94" s="207">
        <v>715</v>
      </c>
      <c r="J94" s="219"/>
      <c r="K94" s="208"/>
      <c r="L94" s="208"/>
      <c r="M94" s="208"/>
      <c r="N94" s="208">
        <v>3920</v>
      </c>
      <c r="O94" s="208"/>
    </row>
    <row r="95" spans="1:15" s="201" customFormat="1" ht="12" customHeight="1">
      <c r="A95" s="207" t="s">
        <v>374</v>
      </c>
      <c r="B95" s="207">
        <v>1</v>
      </c>
      <c r="C95" s="209" t="s">
        <v>106</v>
      </c>
      <c r="D95" s="208"/>
      <c r="E95" s="208"/>
      <c r="F95" s="208"/>
      <c r="G95" s="208"/>
      <c r="H95" s="216"/>
      <c r="I95" s="207">
        <v>600</v>
      </c>
      <c r="J95" s="219"/>
      <c r="K95" s="208"/>
      <c r="L95" s="208"/>
      <c r="M95" s="208"/>
      <c r="N95" s="208">
        <v>3360</v>
      </c>
      <c r="O95" s="208"/>
    </row>
    <row r="96" spans="1:15" s="201" customFormat="1" ht="12" customHeight="1">
      <c r="A96" s="210" t="s">
        <v>375</v>
      </c>
      <c r="B96" s="207">
        <v>1</v>
      </c>
      <c r="C96" s="207" t="s">
        <v>105</v>
      </c>
      <c r="D96" s="208"/>
      <c r="E96" s="208"/>
      <c r="F96" s="208"/>
      <c r="G96" s="208"/>
      <c r="H96" s="216"/>
      <c r="I96" s="207">
        <v>715</v>
      </c>
      <c r="J96" s="219"/>
      <c r="K96" s="208"/>
      <c r="L96" s="208"/>
      <c r="M96" s="208"/>
      <c r="N96" s="208">
        <v>3920</v>
      </c>
      <c r="O96" s="208"/>
    </row>
    <row r="97" spans="1:15" s="201" customFormat="1" ht="12" customHeight="1">
      <c r="A97" s="207" t="s">
        <v>376</v>
      </c>
      <c r="B97" s="207">
        <v>1</v>
      </c>
      <c r="C97" s="207" t="s">
        <v>105</v>
      </c>
      <c r="D97" s="208"/>
      <c r="E97" s="208"/>
      <c r="F97" s="208"/>
      <c r="G97" s="208"/>
      <c r="H97" s="216"/>
      <c r="I97" s="207">
        <v>715</v>
      </c>
      <c r="J97" s="220"/>
      <c r="K97" s="208"/>
      <c r="L97" s="208"/>
      <c r="M97" s="208"/>
      <c r="N97" s="208">
        <v>3920</v>
      </c>
      <c r="O97" s="208"/>
    </row>
    <row r="98" spans="1:15" s="201" customFormat="1" ht="12" customHeight="1">
      <c r="A98" s="207" t="s">
        <v>377</v>
      </c>
      <c r="B98" s="207">
        <v>1</v>
      </c>
      <c r="C98" s="207" t="s">
        <v>105</v>
      </c>
      <c r="D98" s="208"/>
      <c r="E98" s="208"/>
      <c r="F98" s="208"/>
      <c r="G98" s="208"/>
      <c r="H98" s="216"/>
      <c r="I98" s="207">
        <v>715</v>
      </c>
      <c r="J98" s="219"/>
      <c r="K98" s="208"/>
      <c r="L98" s="208"/>
      <c r="M98" s="208"/>
      <c r="N98" s="208">
        <v>3920</v>
      </c>
      <c r="O98" s="208"/>
    </row>
    <row r="99" spans="1:15" s="201" customFormat="1" ht="12" customHeight="1">
      <c r="A99" s="209" t="s">
        <v>140</v>
      </c>
      <c r="B99" s="207">
        <v>1</v>
      </c>
      <c r="C99" s="209" t="s">
        <v>106</v>
      </c>
      <c r="D99" s="208"/>
      <c r="E99" s="208"/>
      <c r="F99" s="208"/>
      <c r="G99" s="208"/>
      <c r="H99" s="216"/>
      <c r="I99" s="207">
        <v>600</v>
      </c>
      <c r="J99" s="221"/>
      <c r="K99" s="208"/>
      <c r="L99" s="208"/>
      <c r="M99" s="208"/>
      <c r="N99" s="208">
        <v>3360</v>
      </c>
      <c r="O99" s="208"/>
    </row>
    <row r="100" spans="1:15" s="201" customFormat="1" ht="12" customHeight="1">
      <c r="A100" s="207" t="s">
        <v>378</v>
      </c>
      <c r="B100" s="207">
        <v>1</v>
      </c>
      <c r="C100" s="207" t="s">
        <v>300</v>
      </c>
      <c r="D100" s="208"/>
      <c r="E100" s="208"/>
      <c r="F100" s="208"/>
      <c r="G100" s="208"/>
      <c r="H100" s="216"/>
      <c r="I100" s="207">
        <v>650</v>
      </c>
      <c r="J100" s="219"/>
      <c r="K100" s="208"/>
      <c r="L100" s="208"/>
      <c r="M100" s="208"/>
      <c r="N100" s="208">
        <v>3920</v>
      </c>
      <c r="O100" s="208"/>
    </row>
    <row r="101" spans="1:15" s="201" customFormat="1" ht="12" customHeight="1">
      <c r="A101" s="207" t="s">
        <v>379</v>
      </c>
      <c r="B101" s="207">
        <v>1</v>
      </c>
      <c r="C101" s="207" t="s">
        <v>105</v>
      </c>
      <c r="D101" s="208"/>
      <c r="E101" s="208"/>
      <c r="F101" s="208"/>
      <c r="G101" s="208"/>
      <c r="H101" s="216"/>
      <c r="I101" s="207">
        <v>715</v>
      </c>
      <c r="J101" s="219"/>
      <c r="K101" s="208"/>
      <c r="L101" s="208"/>
      <c r="M101" s="208"/>
      <c r="N101" s="208">
        <v>3920</v>
      </c>
      <c r="O101" s="208"/>
    </row>
    <row r="102" spans="1:15" s="201" customFormat="1" ht="12" customHeight="1">
      <c r="A102" s="207" t="s">
        <v>380</v>
      </c>
      <c r="B102" s="207">
        <v>1</v>
      </c>
      <c r="C102" s="207" t="s">
        <v>105</v>
      </c>
      <c r="D102" s="208"/>
      <c r="E102" s="208"/>
      <c r="F102" s="208"/>
      <c r="G102" s="208"/>
      <c r="H102" s="216"/>
      <c r="I102" s="207">
        <v>715</v>
      </c>
      <c r="J102" s="219"/>
      <c r="K102" s="208"/>
      <c r="L102" s="208"/>
      <c r="M102" s="208"/>
      <c r="N102" s="208">
        <v>3920</v>
      </c>
      <c r="O102" s="208"/>
    </row>
    <row r="103" spans="1:15" s="201" customFormat="1" ht="12" customHeight="1">
      <c r="A103" s="209" t="s">
        <v>143</v>
      </c>
      <c r="B103" s="207">
        <v>1</v>
      </c>
      <c r="C103" s="209" t="s">
        <v>106</v>
      </c>
      <c r="D103" s="208"/>
      <c r="E103" s="208"/>
      <c r="F103" s="208"/>
      <c r="G103" s="208"/>
      <c r="H103" s="216"/>
      <c r="I103" s="207">
        <v>600</v>
      </c>
      <c r="J103" s="221"/>
      <c r="K103" s="208"/>
      <c r="L103" s="208"/>
      <c r="M103" s="208"/>
      <c r="N103" s="208">
        <v>3360</v>
      </c>
      <c r="O103" s="208"/>
    </row>
    <row r="104" spans="1:15" s="201" customFormat="1" ht="12" customHeight="1">
      <c r="A104" s="210" t="s">
        <v>381</v>
      </c>
      <c r="B104" s="207">
        <v>1</v>
      </c>
      <c r="C104" s="210" t="s">
        <v>300</v>
      </c>
      <c r="D104" s="208"/>
      <c r="E104" s="208"/>
      <c r="F104" s="208"/>
      <c r="G104" s="208"/>
      <c r="H104" s="216"/>
      <c r="I104" s="207">
        <v>650</v>
      </c>
      <c r="J104" s="219"/>
      <c r="K104" s="208"/>
      <c r="L104" s="208"/>
      <c r="M104" s="208"/>
      <c r="N104" s="208">
        <v>3920</v>
      </c>
      <c r="O104" s="208"/>
    </row>
    <row r="105" spans="1:15" s="201" customFormat="1" ht="12" customHeight="1">
      <c r="A105" s="207" t="s">
        <v>382</v>
      </c>
      <c r="B105" s="207">
        <v>1</v>
      </c>
      <c r="C105" s="207" t="s">
        <v>105</v>
      </c>
      <c r="D105" s="208"/>
      <c r="E105" s="208"/>
      <c r="F105" s="208"/>
      <c r="G105" s="208"/>
      <c r="H105" s="216"/>
      <c r="I105" s="207">
        <v>715</v>
      </c>
      <c r="J105" s="220"/>
      <c r="K105" s="208"/>
      <c r="L105" s="208"/>
      <c r="M105" s="208"/>
      <c r="N105" s="208">
        <v>3920</v>
      </c>
      <c r="O105" s="208"/>
    </row>
    <row r="106" spans="1:15" s="201" customFormat="1" ht="12" customHeight="1">
      <c r="A106" s="207" t="s">
        <v>383</v>
      </c>
      <c r="B106" s="207">
        <v>1</v>
      </c>
      <c r="C106" s="209" t="s">
        <v>106</v>
      </c>
      <c r="D106" s="208"/>
      <c r="E106" s="208"/>
      <c r="F106" s="208"/>
      <c r="G106" s="208"/>
      <c r="H106" s="216"/>
      <c r="I106" s="207">
        <v>600</v>
      </c>
      <c r="J106" s="220"/>
      <c r="K106" s="208"/>
      <c r="L106" s="208"/>
      <c r="M106" s="208"/>
      <c r="N106" s="208">
        <v>3360</v>
      </c>
      <c r="O106" s="208"/>
    </row>
    <row r="107" spans="1:15" s="201" customFormat="1" ht="12" customHeight="1">
      <c r="A107" s="210" t="s">
        <v>384</v>
      </c>
      <c r="B107" s="207">
        <v>1</v>
      </c>
      <c r="C107" s="207" t="s">
        <v>105</v>
      </c>
      <c r="D107" s="208"/>
      <c r="E107" s="208"/>
      <c r="F107" s="208"/>
      <c r="G107" s="208"/>
      <c r="H107" s="216"/>
      <c r="I107" s="207">
        <v>715</v>
      </c>
      <c r="J107" s="219"/>
      <c r="K107" s="208"/>
      <c r="L107" s="208"/>
      <c r="M107" s="208"/>
      <c r="N107" s="208">
        <v>3920</v>
      </c>
      <c r="O107" s="208"/>
    </row>
    <row r="108" spans="1:15" s="201" customFormat="1" ht="12" customHeight="1">
      <c r="A108" s="207" t="s">
        <v>385</v>
      </c>
      <c r="B108" s="207">
        <v>1</v>
      </c>
      <c r="C108" s="209" t="s">
        <v>106</v>
      </c>
      <c r="D108" s="208"/>
      <c r="E108" s="208"/>
      <c r="F108" s="208"/>
      <c r="G108" s="208"/>
      <c r="H108" s="216"/>
      <c r="I108" s="207">
        <v>600</v>
      </c>
      <c r="J108" s="219"/>
      <c r="K108" s="208"/>
      <c r="L108" s="208"/>
      <c r="M108" s="208"/>
      <c r="N108" s="208">
        <v>3360</v>
      </c>
      <c r="O108" s="208"/>
    </row>
    <row r="109" spans="1:15" s="201" customFormat="1" ht="12" customHeight="1">
      <c r="A109" s="207" t="s">
        <v>386</v>
      </c>
      <c r="B109" s="207">
        <v>1</v>
      </c>
      <c r="C109" s="207" t="s">
        <v>105</v>
      </c>
      <c r="D109" s="208"/>
      <c r="E109" s="208"/>
      <c r="F109" s="208"/>
      <c r="G109" s="208"/>
      <c r="H109" s="216"/>
      <c r="I109" s="207">
        <v>715</v>
      </c>
      <c r="J109" s="219"/>
      <c r="K109" s="208"/>
      <c r="L109" s="208"/>
      <c r="M109" s="208"/>
      <c r="N109" s="208">
        <v>3920</v>
      </c>
      <c r="O109" s="208"/>
    </row>
    <row r="110" spans="1:15" s="201" customFormat="1" ht="12" customHeight="1">
      <c r="A110" s="207" t="s">
        <v>387</v>
      </c>
      <c r="B110" s="207">
        <v>1</v>
      </c>
      <c r="C110" s="207" t="s">
        <v>105</v>
      </c>
      <c r="D110" s="208"/>
      <c r="E110" s="208"/>
      <c r="F110" s="208"/>
      <c r="G110" s="208"/>
      <c r="H110" s="216"/>
      <c r="I110" s="207">
        <v>715</v>
      </c>
      <c r="J110" s="219"/>
      <c r="K110" s="208"/>
      <c r="L110" s="208"/>
      <c r="M110" s="208"/>
      <c r="N110" s="208">
        <v>3920</v>
      </c>
      <c r="O110" s="208"/>
    </row>
    <row r="111" spans="1:15" s="201" customFormat="1" ht="12" customHeight="1">
      <c r="A111" s="210" t="s">
        <v>388</v>
      </c>
      <c r="B111" s="207">
        <v>1</v>
      </c>
      <c r="C111" s="207" t="s">
        <v>105</v>
      </c>
      <c r="D111" s="208"/>
      <c r="E111" s="208"/>
      <c r="F111" s="208"/>
      <c r="G111" s="208"/>
      <c r="H111" s="216"/>
      <c r="I111" s="207">
        <v>715</v>
      </c>
      <c r="J111" s="219"/>
      <c r="K111" s="208"/>
      <c r="L111" s="208"/>
      <c r="M111" s="208"/>
      <c r="N111" s="208">
        <v>3920</v>
      </c>
      <c r="O111" s="208"/>
    </row>
    <row r="112" spans="1:15" s="201" customFormat="1" ht="12" customHeight="1">
      <c r="A112" s="207" t="s">
        <v>389</v>
      </c>
      <c r="B112" s="207">
        <v>1</v>
      </c>
      <c r="C112" s="207" t="s">
        <v>105</v>
      </c>
      <c r="D112" s="208"/>
      <c r="E112" s="208"/>
      <c r="F112" s="208"/>
      <c r="G112" s="208"/>
      <c r="H112" s="216"/>
      <c r="I112" s="207">
        <v>715</v>
      </c>
      <c r="J112" s="220"/>
      <c r="K112" s="208"/>
      <c r="L112" s="208"/>
      <c r="M112" s="208"/>
      <c r="N112" s="208">
        <v>3920</v>
      </c>
      <c r="O112" s="208"/>
    </row>
    <row r="113" spans="1:15" s="201" customFormat="1" ht="12" customHeight="1">
      <c r="A113" s="210" t="s">
        <v>390</v>
      </c>
      <c r="B113" s="207">
        <v>1</v>
      </c>
      <c r="C113" s="207" t="s">
        <v>105</v>
      </c>
      <c r="D113" s="208"/>
      <c r="E113" s="208"/>
      <c r="F113" s="208"/>
      <c r="G113" s="208"/>
      <c r="H113" s="216"/>
      <c r="I113" s="207">
        <v>715</v>
      </c>
      <c r="J113" s="219"/>
      <c r="K113" s="208"/>
      <c r="L113" s="208"/>
      <c r="M113" s="208"/>
      <c r="N113" s="208">
        <v>3920</v>
      </c>
      <c r="O113" s="208"/>
    </row>
    <row r="114" spans="1:15" s="201" customFormat="1" ht="12" customHeight="1">
      <c r="A114" s="207" t="s">
        <v>391</v>
      </c>
      <c r="B114" s="207">
        <v>1</v>
      </c>
      <c r="C114" s="207" t="s">
        <v>105</v>
      </c>
      <c r="D114" s="208"/>
      <c r="E114" s="208"/>
      <c r="F114" s="208"/>
      <c r="G114" s="208"/>
      <c r="H114" s="216"/>
      <c r="I114" s="207">
        <v>715</v>
      </c>
      <c r="J114" s="219"/>
      <c r="K114" s="208"/>
      <c r="L114" s="208"/>
      <c r="M114" s="208"/>
      <c r="N114" s="208">
        <v>3920</v>
      </c>
      <c r="O114" s="208"/>
    </row>
    <row r="115" spans="1:15" s="201" customFormat="1" ht="12" customHeight="1">
      <c r="A115" s="210" t="s">
        <v>392</v>
      </c>
      <c r="B115" s="207">
        <v>1</v>
      </c>
      <c r="C115" s="207" t="s">
        <v>105</v>
      </c>
      <c r="D115" s="208"/>
      <c r="E115" s="208"/>
      <c r="F115" s="208"/>
      <c r="G115" s="208"/>
      <c r="H115" s="216"/>
      <c r="I115" s="207">
        <v>715</v>
      </c>
      <c r="J115" s="219"/>
      <c r="K115" s="208"/>
      <c r="L115" s="208"/>
      <c r="M115" s="208"/>
      <c r="N115" s="208">
        <v>3920</v>
      </c>
      <c r="O115" s="208"/>
    </row>
    <row r="116" spans="1:15" s="201" customFormat="1" ht="12" customHeight="1">
      <c r="A116" s="207" t="s">
        <v>393</v>
      </c>
      <c r="B116" s="207">
        <v>1</v>
      </c>
      <c r="C116" s="207" t="s">
        <v>105</v>
      </c>
      <c r="D116" s="208"/>
      <c r="E116" s="208"/>
      <c r="F116" s="208"/>
      <c r="G116" s="208"/>
      <c r="H116" s="216"/>
      <c r="I116" s="207">
        <v>715</v>
      </c>
      <c r="J116" s="219"/>
      <c r="K116" s="208"/>
      <c r="L116" s="208"/>
      <c r="M116" s="208"/>
      <c r="N116" s="208">
        <v>3920</v>
      </c>
      <c r="O116" s="208"/>
    </row>
    <row r="117" spans="1:15" s="201" customFormat="1" ht="12" customHeight="1">
      <c r="A117" s="207" t="s">
        <v>394</v>
      </c>
      <c r="B117" s="207">
        <v>1</v>
      </c>
      <c r="C117" s="207" t="s">
        <v>105</v>
      </c>
      <c r="D117" s="208"/>
      <c r="E117" s="208"/>
      <c r="F117" s="208"/>
      <c r="G117" s="208"/>
      <c r="H117" s="216"/>
      <c r="I117" s="207">
        <v>715</v>
      </c>
      <c r="J117" s="219"/>
      <c r="K117" s="208"/>
      <c r="L117" s="208"/>
      <c r="M117" s="208"/>
      <c r="N117" s="208">
        <v>3920</v>
      </c>
      <c r="O117" s="208"/>
    </row>
    <row r="118" spans="1:15" s="201" customFormat="1" ht="12" customHeight="1">
      <c r="A118" s="207" t="s">
        <v>395</v>
      </c>
      <c r="B118" s="207">
        <v>1</v>
      </c>
      <c r="C118" s="209" t="s">
        <v>106</v>
      </c>
      <c r="D118" s="208"/>
      <c r="E118" s="208"/>
      <c r="F118" s="208"/>
      <c r="G118" s="208"/>
      <c r="H118" s="216"/>
      <c r="I118" s="207">
        <v>600</v>
      </c>
      <c r="J118" s="220"/>
      <c r="K118" s="208"/>
      <c r="L118" s="208"/>
      <c r="M118" s="208"/>
      <c r="N118" s="208">
        <v>3360</v>
      </c>
      <c r="O118" s="208"/>
    </row>
    <row r="119" spans="1:15" s="201" customFormat="1" ht="12" customHeight="1">
      <c r="A119" s="209" t="s">
        <v>144</v>
      </c>
      <c r="B119" s="207">
        <v>1</v>
      </c>
      <c r="C119" s="209" t="s">
        <v>105</v>
      </c>
      <c r="D119" s="208"/>
      <c r="E119" s="208"/>
      <c r="F119" s="208"/>
      <c r="G119" s="208"/>
      <c r="H119" s="216"/>
      <c r="I119" s="207">
        <v>715</v>
      </c>
      <c r="J119" s="221"/>
      <c r="K119" s="208"/>
      <c r="L119" s="208"/>
      <c r="M119" s="208"/>
      <c r="N119" s="208">
        <v>3920</v>
      </c>
      <c r="O119" s="208"/>
    </row>
    <row r="120" spans="1:15" s="201" customFormat="1" ht="12" customHeight="1">
      <c r="A120" s="210" t="s">
        <v>396</v>
      </c>
      <c r="B120" s="207">
        <v>1</v>
      </c>
      <c r="C120" s="209" t="s">
        <v>106</v>
      </c>
      <c r="D120" s="208"/>
      <c r="E120" s="208"/>
      <c r="F120" s="208"/>
      <c r="G120" s="208"/>
      <c r="H120" s="216"/>
      <c r="I120" s="207">
        <v>600</v>
      </c>
      <c r="J120" s="219"/>
      <c r="K120" s="208"/>
      <c r="L120" s="208"/>
      <c r="M120" s="208"/>
      <c r="N120" s="208">
        <v>3360</v>
      </c>
      <c r="O120" s="208"/>
    </row>
    <row r="121" spans="1:15" s="201" customFormat="1" ht="12" customHeight="1">
      <c r="A121" s="207" t="s">
        <v>397</v>
      </c>
      <c r="B121" s="207">
        <v>1</v>
      </c>
      <c r="C121" s="207" t="s">
        <v>105</v>
      </c>
      <c r="D121" s="208"/>
      <c r="E121" s="208"/>
      <c r="F121" s="208"/>
      <c r="G121" s="208"/>
      <c r="H121" s="216"/>
      <c r="I121" s="207">
        <v>715</v>
      </c>
      <c r="J121" s="219"/>
      <c r="K121" s="208"/>
      <c r="L121" s="208"/>
      <c r="M121" s="208"/>
      <c r="N121" s="208">
        <v>3920</v>
      </c>
      <c r="O121" s="208"/>
    </row>
    <row r="122" spans="1:15" s="201" customFormat="1" ht="12" customHeight="1">
      <c r="A122" s="210" t="s">
        <v>398</v>
      </c>
      <c r="B122" s="207">
        <v>1</v>
      </c>
      <c r="C122" s="207" t="s">
        <v>105</v>
      </c>
      <c r="D122" s="208"/>
      <c r="E122" s="208"/>
      <c r="F122" s="208"/>
      <c r="G122" s="208"/>
      <c r="H122" s="216"/>
      <c r="I122" s="207">
        <v>715</v>
      </c>
      <c r="J122" s="219"/>
      <c r="K122" s="208"/>
      <c r="L122" s="208"/>
      <c r="M122" s="208"/>
      <c r="N122" s="208">
        <v>3920</v>
      </c>
      <c r="O122" s="208"/>
    </row>
    <row r="123" spans="1:15" s="201" customFormat="1" ht="12" customHeight="1">
      <c r="A123" s="207" t="s">
        <v>399</v>
      </c>
      <c r="B123" s="207">
        <v>1</v>
      </c>
      <c r="C123" s="207" t="s">
        <v>329</v>
      </c>
      <c r="D123" s="208"/>
      <c r="E123" s="208"/>
      <c r="F123" s="208"/>
      <c r="G123" s="208"/>
      <c r="H123" s="216"/>
      <c r="I123" s="207">
        <v>600</v>
      </c>
      <c r="J123" s="219"/>
      <c r="K123" s="208"/>
      <c r="L123" s="208"/>
      <c r="M123" s="208"/>
      <c r="N123" s="208">
        <v>3360</v>
      </c>
      <c r="O123" s="208"/>
    </row>
    <row r="124" spans="1:15" s="201" customFormat="1" ht="12" customHeight="1">
      <c r="A124" s="207" t="s">
        <v>400</v>
      </c>
      <c r="B124" s="207">
        <v>1</v>
      </c>
      <c r="C124" s="209" t="s">
        <v>106</v>
      </c>
      <c r="D124" s="208"/>
      <c r="E124" s="208"/>
      <c r="F124" s="208"/>
      <c r="G124" s="208"/>
      <c r="H124" s="216"/>
      <c r="I124" s="207">
        <v>600</v>
      </c>
      <c r="J124" s="219"/>
      <c r="K124" s="208"/>
      <c r="L124" s="208"/>
      <c r="M124" s="208"/>
      <c r="N124" s="208">
        <v>3360</v>
      </c>
      <c r="O124" s="208"/>
    </row>
    <row r="125" spans="1:15" s="201" customFormat="1" ht="12" customHeight="1">
      <c r="A125" s="207" t="s">
        <v>401</v>
      </c>
      <c r="B125" s="207">
        <v>1</v>
      </c>
      <c r="C125" s="207" t="s">
        <v>300</v>
      </c>
      <c r="D125" s="208"/>
      <c r="E125" s="208"/>
      <c r="F125" s="208"/>
      <c r="G125" s="208"/>
      <c r="H125" s="216"/>
      <c r="I125" s="207">
        <v>650</v>
      </c>
      <c r="J125" s="220"/>
      <c r="K125" s="208"/>
      <c r="L125" s="208"/>
      <c r="M125" s="208"/>
      <c r="N125" s="208">
        <v>3920</v>
      </c>
      <c r="O125" s="208"/>
    </row>
    <row r="126" spans="1:15" s="201" customFormat="1" ht="12" customHeight="1">
      <c r="A126" s="209" t="s">
        <v>138</v>
      </c>
      <c r="B126" s="207">
        <v>1</v>
      </c>
      <c r="C126" s="209" t="s">
        <v>105</v>
      </c>
      <c r="D126" s="208"/>
      <c r="E126" s="208"/>
      <c r="F126" s="208"/>
      <c r="G126" s="208"/>
      <c r="H126" s="216"/>
      <c r="I126" s="207">
        <v>715</v>
      </c>
      <c r="J126" s="221"/>
      <c r="K126" s="208"/>
      <c r="L126" s="208"/>
      <c r="M126" s="208"/>
      <c r="N126" s="208">
        <v>3920</v>
      </c>
      <c r="O126" s="208"/>
    </row>
    <row r="127" spans="1:15" s="201" customFormat="1" ht="12" customHeight="1">
      <c r="A127" s="207" t="s">
        <v>402</v>
      </c>
      <c r="B127" s="207">
        <v>1</v>
      </c>
      <c r="C127" s="207" t="s">
        <v>105</v>
      </c>
      <c r="D127" s="208"/>
      <c r="E127" s="208"/>
      <c r="F127" s="208"/>
      <c r="G127" s="208"/>
      <c r="H127" s="216"/>
      <c r="I127" s="207">
        <v>715</v>
      </c>
      <c r="J127" s="220"/>
      <c r="K127" s="208"/>
      <c r="L127" s="208"/>
      <c r="M127" s="208"/>
      <c r="N127" s="208">
        <v>3920</v>
      </c>
      <c r="O127" s="208"/>
    </row>
    <row r="128" spans="1:15" s="201" customFormat="1" ht="12" customHeight="1">
      <c r="A128" s="207" t="s">
        <v>403</v>
      </c>
      <c r="B128" s="207">
        <v>1</v>
      </c>
      <c r="C128" s="207" t="s">
        <v>105</v>
      </c>
      <c r="D128" s="208"/>
      <c r="E128" s="208"/>
      <c r="F128" s="208"/>
      <c r="G128" s="208"/>
      <c r="H128" s="216"/>
      <c r="I128" s="207">
        <v>715</v>
      </c>
      <c r="J128" s="219"/>
      <c r="K128" s="208"/>
      <c r="L128" s="208"/>
      <c r="M128" s="208"/>
      <c r="N128" s="208">
        <v>3920</v>
      </c>
      <c r="O128" s="208"/>
    </row>
    <row r="129" spans="1:15" s="201" customFormat="1" ht="12" customHeight="1">
      <c r="A129" s="207" t="s">
        <v>404</v>
      </c>
      <c r="B129" s="207">
        <v>1</v>
      </c>
      <c r="C129" s="207" t="s">
        <v>105</v>
      </c>
      <c r="D129" s="208"/>
      <c r="E129" s="208"/>
      <c r="F129" s="208"/>
      <c r="G129" s="208"/>
      <c r="H129" s="216"/>
      <c r="I129" s="207">
        <v>715</v>
      </c>
      <c r="J129" s="219"/>
      <c r="K129" s="208"/>
      <c r="L129" s="208"/>
      <c r="M129" s="208"/>
      <c r="N129" s="208">
        <v>3920</v>
      </c>
      <c r="O129" s="208"/>
    </row>
    <row r="130" spans="1:15" s="201" customFormat="1" ht="12" customHeight="1">
      <c r="A130" s="210" t="s">
        <v>405</v>
      </c>
      <c r="B130" s="207">
        <v>1</v>
      </c>
      <c r="C130" s="209" t="s">
        <v>106</v>
      </c>
      <c r="D130" s="208"/>
      <c r="E130" s="208"/>
      <c r="F130" s="208"/>
      <c r="G130" s="208"/>
      <c r="H130" s="216"/>
      <c r="I130" s="207">
        <v>600</v>
      </c>
      <c r="J130" s="219"/>
      <c r="K130" s="208"/>
      <c r="L130" s="208"/>
      <c r="M130" s="208"/>
      <c r="N130" s="208">
        <v>3360</v>
      </c>
      <c r="O130" s="208"/>
    </row>
    <row r="131" spans="1:15" s="201" customFormat="1" ht="12" customHeight="1">
      <c r="A131" s="210" t="s">
        <v>406</v>
      </c>
      <c r="B131" s="207">
        <v>1</v>
      </c>
      <c r="C131" s="207" t="s">
        <v>105</v>
      </c>
      <c r="D131" s="208"/>
      <c r="E131" s="208"/>
      <c r="F131" s="208"/>
      <c r="G131" s="208"/>
      <c r="H131" s="216"/>
      <c r="I131" s="207">
        <v>715</v>
      </c>
      <c r="J131" s="219"/>
      <c r="K131" s="208"/>
      <c r="L131" s="208"/>
      <c r="M131" s="208"/>
      <c r="N131" s="208">
        <v>3920</v>
      </c>
      <c r="O131" s="208"/>
    </row>
    <row r="132" spans="1:15" s="201" customFormat="1" ht="12" customHeight="1">
      <c r="A132" s="207" t="s">
        <v>407</v>
      </c>
      <c r="B132" s="207">
        <v>1</v>
      </c>
      <c r="C132" s="209" t="s">
        <v>106</v>
      </c>
      <c r="D132" s="208"/>
      <c r="E132" s="208"/>
      <c r="F132" s="208"/>
      <c r="G132" s="208"/>
      <c r="H132" s="216"/>
      <c r="I132" s="207">
        <v>600</v>
      </c>
      <c r="J132" s="219"/>
      <c r="K132" s="208"/>
      <c r="L132" s="208"/>
      <c r="M132" s="208"/>
      <c r="N132" s="208">
        <v>3360</v>
      </c>
      <c r="O132" s="208"/>
    </row>
    <row r="133" spans="1:15" s="201" customFormat="1" ht="12" customHeight="1">
      <c r="A133" s="207" t="s">
        <v>408</v>
      </c>
      <c r="B133" s="207">
        <v>1</v>
      </c>
      <c r="C133" s="209" t="s">
        <v>106</v>
      </c>
      <c r="D133" s="208"/>
      <c r="E133" s="208"/>
      <c r="F133" s="208"/>
      <c r="G133" s="208"/>
      <c r="H133" s="216"/>
      <c r="I133" s="207">
        <v>600</v>
      </c>
      <c r="J133" s="219"/>
      <c r="K133" s="208"/>
      <c r="L133" s="208"/>
      <c r="M133" s="208"/>
      <c r="N133" s="208">
        <v>3360</v>
      </c>
      <c r="O133" s="208"/>
    </row>
    <row r="134" spans="1:15" s="201" customFormat="1" ht="12" customHeight="1">
      <c r="A134" s="207" t="s">
        <v>409</v>
      </c>
      <c r="B134" s="207">
        <v>1</v>
      </c>
      <c r="C134" s="207" t="s">
        <v>105</v>
      </c>
      <c r="D134" s="208"/>
      <c r="E134" s="208"/>
      <c r="F134" s="208"/>
      <c r="G134" s="208"/>
      <c r="H134" s="216"/>
      <c r="I134" s="207">
        <v>715</v>
      </c>
      <c r="J134" s="219"/>
      <c r="K134" s="208"/>
      <c r="L134" s="208"/>
      <c r="M134" s="208"/>
      <c r="N134" s="208">
        <v>3920</v>
      </c>
      <c r="O134" s="208"/>
    </row>
    <row r="135" spans="1:15" s="201" customFormat="1" ht="12" customHeight="1">
      <c r="A135" s="207" t="s">
        <v>410</v>
      </c>
      <c r="B135" s="207">
        <v>1</v>
      </c>
      <c r="C135" s="207" t="s">
        <v>105</v>
      </c>
      <c r="D135" s="208"/>
      <c r="E135" s="208"/>
      <c r="F135" s="208"/>
      <c r="G135" s="208"/>
      <c r="H135" s="216"/>
      <c r="I135" s="207">
        <v>715</v>
      </c>
      <c r="J135" s="219"/>
      <c r="K135" s="208"/>
      <c r="L135" s="208"/>
      <c r="M135" s="208"/>
      <c r="N135" s="208">
        <v>3920</v>
      </c>
      <c r="O135" s="208"/>
    </row>
    <row r="136" spans="1:15" s="201" customFormat="1" ht="12" customHeight="1">
      <c r="A136" s="207" t="s">
        <v>411</v>
      </c>
      <c r="B136" s="207">
        <v>1</v>
      </c>
      <c r="C136" s="207" t="s">
        <v>105</v>
      </c>
      <c r="D136" s="208"/>
      <c r="E136" s="208"/>
      <c r="F136" s="208"/>
      <c r="G136" s="208"/>
      <c r="H136" s="216"/>
      <c r="I136" s="207">
        <v>715</v>
      </c>
      <c r="J136" s="219"/>
      <c r="K136" s="208"/>
      <c r="L136" s="208"/>
      <c r="M136" s="208"/>
      <c r="N136" s="208">
        <v>3920</v>
      </c>
      <c r="O136" s="208"/>
    </row>
    <row r="137" spans="1:15" s="201" customFormat="1" ht="12" customHeight="1">
      <c r="A137" s="210" t="s">
        <v>412</v>
      </c>
      <c r="B137" s="207">
        <v>1</v>
      </c>
      <c r="C137" s="207" t="s">
        <v>105</v>
      </c>
      <c r="D137" s="208"/>
      <c r="E137" s="208"/>
      <c r="F137" s="208"/>
      <c r="G137" s="208"/>
      <c r="H137" s="216"/>
      <c r="I137" s="207">
        <v>715</v>
      </c>
      <c r="J137" s="219"/>
      <c r="K137" s="208"/>
      <c r="L137" s="208"/>
      <c r="M137" s="208"/>
      <c r="N137" s="208">
        <v>3920</v>
      </c>
      <c r="O137" s="208"/>
    </row>
    <row r="138" spans="1:15" s="201" customFormat="1" ht="12" customHeight="1">
      <c r="A138" s="219" t="s">
        <v>413</v>
      </c>
      <c r="B138" s="207">
        <v>1</v>
      </c>
      <c r="C138" s="207" t="s">
        <v>105</v>
      </c>
      <c r="D138" s="208"/>
      <c r="E138" s="208"/>
      <c r="F138" s="208"/>
      <c r="G138" s="208"/>
      <c r="H138" s="216"/>
      <c r="I138" s="207">
        <v>715</v>
      </c>
      <c r="J138" s="219"/>
      <c r="K138" s="208"/>
      <c r="L138" s="208"/>
      <c r="M138" s="208"/>
      <c r="N138" s="208">
        <v>3920</v>
      </c>
      <c r="O138" s="208"/>
    </row>
    <row r="139" spans="1:15" s="201" customFormat="1" ht="12" customHeight="1">
      <c r="A139" s="210" t="s">
        <v>414</v>
      </c>
      <c r="B139" s="207">
        <v>1</v>
      </c>
      <c r="C139" s="207" t="s">
        <v>105</v>
      </c>
      <c r="D139" s="208"/>
      <c r="E139" s="208"/>
      <c r="F139" s="208"/>
      <c r="G139" s="208"/>
      <c r="H139" s="216"/>
      <c r="I139" s="207">
        <v>715</v>
      </c>
      <c r="J139" s="219"/>
      <c r="K139" s="208"/>
      <c r="L139" s="208"/>
      <c r="M139" s="208"/>
      <c r="N139" s="208">
        <v>3920</v>
      </c>
      <c r="O139" s="208"/>
    </row>
    <row r="140" spans="1:15" s="201" customFormat="1" ht="12" customHeight="1">
      <c r="A140" s="207" t="s">
        <v>415</v>
      </c>
      <c r="B140" s="207">
        <v>1</v>
      </c>
      <c r="C140" s="207" t="s">
        <v>329</v>
      </c>
      <c r="D140" s="208"/>
      <c r="E140" s="208"/>
      <c r="F140" s="208"/>
      <c r="G140" s="208"/>
      <c r="H140" s="216"/>
      <c r="I140" s="207">
        <v>600</v>
      </c>
      <c r="J140" s="219"/>
      <c r="K140" s="208"/>
      <c r="L140" s="208"/>
      <c r="M140" s="208"/>
      <c r="N140" s="208">
        <v>3360</v>
      </c>
      <c r="O140" s="208"/>
    </row>
    <row r="141" spans="1:15" s="201" customFormat="1" ht="12" customHeight="1">
      <c r="A141" s="223" t="s">
        <v>416</v>
      </c>
      <c r="B141" s="207">
        <v>1</v>
      </c>
      <c r="C141" s="223" t="s">
        <v>107</v>
      </c>
      <c r="D141" s="208"/>
      <c r="E141" s="208"/>
      <c r="F141" s="208"/>
      <c r="G141" s="208"/>
      <c r="H141" s="216"/>
      <c r="I141" s="207">
        <v>600</v>
      </c>
      <c r="J141" s="219"/>
      <c r="K141" s="208"/>
      <c r="L141" s="208"/>
      <c r="M141" s="208"/>
      <c r="N141" s="208">
        <v>3360</v>
      </c>
      <c r="O141" s="208"/>
    </row>
    <row r="142" spans="1:15" s="201" customFormat="1" ht="12" customHeight="1">
      <c r="A142" s="207" t="s">
        <v>417</v>
      </c>
      <c r="B142" s="207">
        <v>1</v>
      </c>
      <c r="C142" s="207" t="s">
        <v>105</v>
      </c>
      <c r="D142" s="208"/>
      <c r="E142" s="208"/>
      <c r="F142" s="208"/>
      <c r="G142" s="208"/>
      <c r="H142" s="216"/>
      <c r="I142" s="207">
        <v>715</v>
      </c>
      <c r="J142" s="220"/>
      <c r="K142" s="208"/>
      <c r="L142" s="208"/>
      <c r="M142" s="208"/>
      <c r="N142" s="208">
        <v>3920</v>
      </c>
      <c r="O142" s="208"/>
    </row>
    <row r="143" spans="1:15" s="201" customFormat="1" ht="12" customHeight="1">
      <c r="A143" s="207" t="s">
        <v>418</v>
      </c>
      <c r="B143" s="207">
        <v>1</v>
      </c>
      <c r="C143" s="207" t="s">
        <v>105</v>
      </c>
      <c r="D143" s="208"/>
      <c r="E143" s="208"/>
      <c r="F143" s="208"/>
      <c r="G143" s="208"/>
      <c r="H143" s="216"/>
      <c r="I143" s="207">
        <v>715</v>
      </c>
      <c r="J143" s="219"/>
      <c r="K143" s="208"/>
      <c r="L143" s="208"/>
      <c r="M143" s="208"/>
      <c r="N143" s="208">
        <v>3920</v>
      </c>
      <c r="O143" s="208"/>
    </row>
    <row r="144" spans="1:15" s="201" customFormat="1" ht="12" customHeight="1">
      <c r="A144" s="207" t="s">
        <v>419</v>
      </c>
      <c r="B144" s="207">
        <v>1</v>
      </c>
      <c r="C144" s="207" t="s">
        <v>105</v>
      </c>
      <c r="D144" s="208"/>
      <c r="E144" s="208"/>
      <c r="F144" s="208"/>
      <c r="G144" s="208"/>
      <c r="H144" s="216"/>
      <c r="I144" s="207">
        <v>715</v>
      </c>
      <c r="J144" s="219"/>
      <c r="K144" s="208"/>
      <c r="L144" s="208"/>
      <c r="M144" s="208"/>
      <c r="N144" s="208">
        <v>3920</v>
      </c>
      <c r="O144" s="208"/>
    </row>
    <row r="145" spans="1:15" s="201" customFormat="1" ht="12" customHeight="1">
      <c r="A145" s="207" t="s">
        <v>420</v>
      </c>
      <c r="B145" s="207">
        <v>1</v>
      </c>
      <c r="C145" s="207" t="s">
        <v>105</v>
      </c>
      <c r="D145" s="208"/>
      <c r="E145" s="208"/>
      <c r="F145" s="208"/>
      <c r="G145" s="208"/>
      <c r="H145" s="216"/>
      <c r="I145" s="207">
        <v>715</v>
      </c>
      <c r="J145" s="219"/>
      <c r="K145" s="208"/>
      <c r="L145" s="208"/>
      <c r="M145" s="208"/>
      <c r="N145" s="208">
        <v>3920</v>
      </c>
      <c r="O145" s="208"/>
    </row>
    <row r="146" spans="1:15" s="201" customFormat="1" ht="12" customHeight="1">
      <c r="A146" s="207" t="s">
        <v>421</v>
      </c>
      <c r="B146" s="207">
        <v>1</v>
      </c>
      <c r="C146" s="207" t="s">
        <v>105</v>
      </c>
      <c r="D146" s="208"/>
      <c r="E146" s="208"/>
      <c r="F146" s="208"/>
      <c r="G146" s="208"/>
      <c r="H146" s="216"/>
      <c r="I146" s="207">
        <v>715</v>
      </c>
      <c r="J146" s="219"/>
      <c r="K146" s="208"/>
      <c r="L146" s="208"/>
      <c r="M146" s="208"/>
      <c r="N146" s="208">
        <v>3920</v>
      </c>
      <c r="O146" s="208"/>
    </row>
    <row r="147" spans="1:15" s="201" customFormat="1" ht="12" customHeight="1">
      <c r="A147" s="207" t="s">
        <v>422</v>
      </c>
      <c r="B147" s="207">
        <v>1</v>
      </c>
      <c r="C147" s="207" t="s">
        <v>105</v>
      </c>
      <c r="D147" s="208"/>
      <c r="E147" s="208"/>
      <c r="F147" s="208"/>
      <c r="G147" s="208"/>
      <c r="H147" s="216"/>
      <c r="I147" s="207">
        <v>715</v>
      </c>
      <c r="J147" s="219"/>
      <c r="K147" s="208"/>
      <c r="L147" s="208"/>
      <c r="M147" s="208"/>
      <c r="N147" s="208">
        <v>3920</v>
      </c>
      <c r="O147" s="208"/>
    </row>
    <row r="148" spans="1:15" s="201" customFormat="1" ht="12" customHeight="1">
      <c r="A148" s="207" t="s">
        <v>423</v>
      </c>
      <c r="B148" s="207">
        <v>1</v>
      </c>
      <c r="C148" s="207" t="s">
        <v>329</v>
      </c>
      <c r="D148" s="208"/>
      <c r="E148" s="208"/>
      <c r="F148" s="208"/>
      <c r="G148" s="208"/>
      <c r="H148" s="216"/>
      <c r="I148" s="207">
        <v>600</v>
      </c>
      <c r="J148" s="219"/>
      <c r="K148" s="208"/>
      <c r="L148" s="208"/>
      <c r="M148" s="208"/>
      <c r="N148" s="208">
        <v>3360</v>
      </c>
      <c r="O148" s="208"/>
    </row>
    <row r="149" spans="1:15" s="201" customFormat="1" ht="12" customHeight="1">
      <c r="A149" s="207" t="s">
        <v>424</v>
      </c>
      <c r="B149" s="207">
        <v>1</v>
      </c>
      <c r="C149" s="207" t="s">
        <v>105</v>
      </c>
      <c r="D149" s="208"/>
      <c r="E149" s="208"/>
      <c r="F149" s="208"/>
      <c r="G149" s="208"/>
      <c r="H149" s="216"/>
      <c r="I149" s="207">
        <v>715</v>
      </c>
      <c r="J149" s="219"/>
      <c r="K149" s="208"/>
      <c r="L149" s="208"/>
      <c r="M149" s="208"/>
      <c r="N149" s="208">
        <v>3920</v>
      </c>
      <c r="O149" s="208"/>
    </row>
    <row r="150" spans="1:15" s="201" customFormat="1" ht="12" customHeight="1">
      <c r="A150" s="207" t="s">
        <v>425</v>
      </c>
      <c r="B150" s="207">
        <v>1</v>
      </c>
      <c r="C150" s="207" t="s">
        <v>105</v>
      </c>
      <c r="D150" s="208"/>
      <c r="E150" s="208"/>
      <c r="F150" s="208"/>
      <c r="G150" s="208"/>
      <c r="H150" s="216"/>
      <c r="I150" s="207">
        <v>715</v>
      </c>
      <c r="J150" s="219"/>
      <c r="K150" s="208"/>
      <c r="L150" s="208"/>
      <c r="M150" s="208"/>
      <c r="N150" s="208">
        <v>3920</v>
      </c>
      <c r="O150" s="208"/>
    </row>
    <row r="151" spans="1:15" s="201" customFormat="1" ht="12" customHeight="1">
      <c r="A151" s="207" t="s">
        <v>426</v>
      </c>
      <c r="B151" s="207">
        <v>1</v>
      </c>
      <c r="C151" s="209" t="s">
        <v>106</v>
      </c>
      <c r="D151" s="208"/>
      <c r="E151" s="208"/>
      <c r="F151" s="208"/>
      <c r="G151" s="208"/>
      <c r="H151" s="216"/>
      <c r="I151" s="207">
        <v>600</v>
      </c>
      <c r="J151" s="219"/>
      <c r="K151" s="208"/>
      <c r="L151" s="208"/>
      <c r="M151" s="208"/>
      <c r="N151" s="208">
        <v>3360</v>
      </c>
      <c r="O151" s="208"/>
    </row>
    <row r="152" spans="1:15" s="201" customFormat="1" ht="12" customHeight="1">
      <c r="A152" s="207" t="s">
        <v>427</v>
      </c>
      <c r="B152" s="207">
        <v>1</v>
      </c>
      <c r="C152" s="207" t="s">
        <v>105</v>
      </c>
      <c r="D152" s="208"/>
      <c r="E152" s="208"/>
      <c r="F152" s="208"/>
      <c r="G152" s="208"/>
      <c r="H152" s="216"/>
      <c r="I152" s="207">
        <v>715</v>
      </c>
      <c r="J152" s="220"/>
      <c r="K152" s="208"/>
      <c r="L152" s="208"/>
      <c r="M152" s="208"/>
      <c r="N152" s="208">
        <v>3920</v>
      </c>
      <c r="O152" s="208"/>
    </row>
    <row r="153" spans="1:15" s="201" customFormat="1" ht="12" customHeight="1">
      <c r="A153" s="207" t="s">
        <v>428</v>
      </c>
      <c r="B153" s="207">
        <v>1</v>
      </c>
      <c r="C153" s="209" t="s">
        <v>106</v>
      </c>
      <c r="D153" s="208"/>
      <c r="E153" s="208"/>
      <c r="F153" s="208"/>
      <c r="G153" s="208"/>
      <c r="H153" s="216"/>
      <c r="I153" s="207">
        <v>600</v>
      </c>
      <c r="J153" s="219"/>
      <c r="K153" s="208"/>
      <c r="L153" s="208"/>
      <c r="M153" s="208"/>
      <c r="N153" s="208">
        <v>3360</v>
      </c>
      <c r="O153" s="208"/>
    </row>
    <row r="154" spans="1:15" s="201" customFormat="1" ht="12" customHeight="1">
      <c r="A154" s="207" t="s">
        <v>429</v>
      </c>
      <c r="B154" s="207">
        <v>1</v>
      </c>
      <c r="C154" s="207" t="s">
        <v>105</v>
      </c>
      <c r="D154" s="208"/>
      <c r="E154" s="208"/>
      <c r="F154" s="208"/>
      <c r="G154" s="208"/>
      <c r="H154" s="216"/>
      <c r="I154" s="207">
        <v>715</v>
      </c>
      <c r="J154" s="219"/>
      <c r="K154" s="208"/>
      <c r="L154" s="208"/>
      <c r="M154" s="208"/>
      <c r="N154" s="208">
        <v>3920</v>
      </c>
      <c r="O154" s="208"/>
    </row>
    <row r="155" spans="1:15" s="201" customFormat="1" ht="12" customHeight="1">
      <c r="A155" s="209" t="s">
        <v>129</v>
      </c>
      <c r="B155" s="207">
        <v>1</v>
      </c>
      <c r="C155" s="209" t="s">
        <v>106</v>
      </c>
      <c r="D155" s="208"/>
      <c r="E155" s="208"/>
      <c r="F155" s="208"/>
      <c r="G155" s="208"/>
      <c r="H155" s="216"/>
      <c r="I155" s="207">
        <v>600</v>
      </c>
      <c r="J155" s="221"/>
      <c r="K155" s="208"/>
      <c r="L155" s="208"/>
      <c r="M155" s="208"/>
      <c r="N155" s="208">
        <v>3360</v>
      </c>
      <c r="O155" s="208"/>
    </row>
    <row r="156" spans="1:15" s="201" customFormat="1" ht="12" customHeight="1">
      <c r="A156" s="207" t="s">
        <v>430</v>
      </c>
      <c r="B156" s="207">
        <v>1</v>
      </c>
      <c r="C156" s="207" t="s">
        <v>105</v>
      </c>
      <c r="D156" s="208"/>
      <c r="E156" s="208"/>
      <c r="F156" s="208"/>
      <c r="G156" s="208"/>
      <c r="H156" s="216"/>
      <c r="I156" s="207">
        <v>715</v>
      </c>
      <c r="J156" s="219"/>
      <c r="K156" s="208"/>
      <c r="L156" s="208"/>
      <c r="M156" s="208"/>
      <c r="N156" s="208">
        <v>3920</v>
      </c>
      <c r="O156" s="208"/>
    </row>
    <row r="157" spans="1:15" s="201" customFormat="1" ht="12" customHeight="1">
      <c r="A157" s="207" t="s">
        <v>431</v>
      </c>
      <c r="B157" s="207">
        <v>1</v>
      </c>
      <c r="C157" s="207" t="s">
        <v>105</v>
      </c>
      <c r="D157" s="208"/>
      <c r="E157" s="208"/>
      <c r="F157" s="208"/>
      <c r="G157" s="208"/>
      <c r="H157" s="216"/>
      <c r="I157" s="207">
        <v>715</v>
      </c>
      <c r="J157" s="219"/>
      <c r="K157" s="208"/>
      <c r="L157" s="208"/>
      <c r="M157" s="208"/>
      <c r="N157" s="208">
        <v>3920</v>
      </c>
      <c r="O157" s="208"/>
    </row>
    <row r="158" spans="1:15" s="201" customFormat="1" ht="12" customHeight="1">
      <c r="A158" s="207" t="s">
        <v>432</v>
      </c>
      <c r="B158" s="207">
        <v>1</v>
      </c>
      <c r="C158" s="207" t="s">
        <v>105</v>
      </c>
      <c r="D158" s="208"/>
      <c r="E158" s="208"/>
      <c r="F158" s="208"/>
      <c r="G158" s="208"/>
      <c r="H158" s="216"/>
      <c r="I158" s="207">
        <v>715</v>
      </c>
      <c r="J158" s="219"/>
      <c r="K158" s="208"/>
      <c r="L158" s="208"/>
      <c r="M158" s="208"/>
      <c r="N158" s="208">
        <v>3920</v>
      </c>
      <c r="O158" s="208"/>
    </row>
    <row r="159" spans="1:15" s="201" customFormat="1" ht="12" customHeight="1">
      <c r="A159" s="207" t="s">
        <v>433</v>
      </c>
      <c r="B159" s="207">
        <v>1</v>
      </c>
      <c r="C159" s="207" t="s">
        <v>105</v>
      </c>
      <c r="D159" s="208"/>
      <c r="E159" s="208"/>
      <c r="F159" s="208"/>
      <c r="G159" s="208"/>
      <c r="H159" s="216"/>
      <c r="I159" s="207">
        <v>715</v>
      </c>
      <c r="J159" s="220"/>
      <c r="K159" s="208"/>
      <c r="L159" s="208"/>
      <c r="M159" s="208"/>
      <c r="N159" s="208">
        <v>3920</v>
      </c>
      <c r="O159" s="208"/>
    </row>
    <row r="160" spans="1:15" s="201" customFormat="1" ht="12" customHeight="1">
      <c r="A160" s="207" t="s">
        <v>434</v>
      </c>
      <c r="B160" s="207">
        <v>1</v>
      </c>
      <c r="C160" s="207" t="s">
        <v>105</v>
      </c>
      <c r="D160" s="208"/>
      <c r="E160" s="208"/>
      <c r="F160" s="208"/>
      <c r="G160" s="208"/>
      <c r="H160" s="216"/>
      <c r="I160" s="207">
        <v>715</v>
      </c>
      <c r="J160" s="219"/>
      <c r="K160" s="208"/>
      <c r="L160" s="208"/>
      <c r="M160" s="208"/>
      <c r="N160" s="208">
        <v>3920</v>
      </c>
      <c r="O160" s="208"/>
    </row>
    <row r="161" spans="1:15" s="201" customFormat="1" ht="12" customHeight="1">
      <c r="A161" s="207" t="s">
        <v>435</v>
      </c>
      <c r="B161" s="207">
        <v>1</v>
      </c>
      <c r="C161" s="209" t="s">
        <v>106</v>
      </c>
      <c r="D161" s="208"/>
      <c r="E161" s="208"/>
      <c r="F161" s="208"/>
      <c r="G161" s="208"/>
      <c r="H161" s="216"/>
      <c r="I161" s="207">
        <v>600</v>
      </c>
      <c r="J161" s="219"/>
      <c r="K161" s="208"/>
      <c r="L161" s="208"/>
      <c r="M161" s="208"/>
      <c r="N161" s="208">
        <v>3360</v>
      </c>
      <c r="O161" s="208"/>
    </row>
    <row r="162" spans="1:15" s="201" customFormat="1" ht="12" customHeight="1">
      <c r="A162" s="207" t="s">
        <v>436</v>
      </c>
      <c r="B162" s="207">
        <v>1</v>
      </c>
      <c r="C162" s="209" t="s">
        <v>106</v>
      </c>
      <c r="D162" s="208"/>
      <c r="E162" s="208"/>
      <c r="F162" s="208"/>
      <c r="G162" s="208"/>
      <c r="H162" s="216"/>
      <c r="I162" s="207">
        <v>600</v>
      </c>
      <c r="J162" s="220"/>
      <c r="K162" s="208"/>
      <c r="L162" s="208"/>
      <c r="M162" s="208"/>
      <c r="N162" s="208">
        <v>3360</v>
      </c>
      <c r="O162" s="208"/>
    </row>
    <row r="163" spans="1:15" s="201" customFormat="1" ht="12" customHeight="1">
      <c r="A163" s="207" t="s">
        <v>437</v>
      </c>
      <c r="B163" s="207">
        <v>1</v>
      </c>
      <c r="C163" s="207" t="s">
        <v>105</v>
      </c>
      <c r="D163" s="208"/>
      <c r="E163" s="208"/>
      <c r="F163" s="208"/>
      <c r="G163" s="208"/>
      <c r="H163" s="216"/>
      <c r="I163" s="207">
        <v>715</v>
      </c>
      <c r="J163" s="219"/>
      <c r="K163" s="208"/>
      <c r="L163" s="208"/>
      <c r="M163" s="208"/>
      <c r="N163" s="208">
        <v>3920</v>
      </c>
      <c r="O163" s="208"/>
    </row>
    <row r="164" spans="1:15" s="201" customFormat="1" ht="12" customHeight="1">
      <c r="A164" s="207" t="s">
        <v>438</v>
      </c>
      <c r="B164" s="207">
        <v>1</v>
      </c>
      <c r="C164" s="207" t="s">
        <v>105</v>
      </c>
      <c r="D164" s="208"/>
      <c r="E164" s="208"/>
      <c r="F164" s="208"/>
      <c r="G164" s="208"/>
      <c r="H164" s="216"/>
      <c r="I164" s="207">
        <v>715</v>
      </c>
      <c r="J164" s="219"/>
      <c r="K164" s="208"/>
      <c r="L164" s="208"/>
      <c r="M164" s="208"/>
      <c r="N164" s="208">
        <v>3920</v>
      </c>
      <c r="O164" s="208"/>
    </row>
    <row r="165" spans="1:15" s="201" customFormat="1" ht="12" customHeight="1">
      <c r="A165" s="207" t="s">
        <v>439</v>
      </c>
      <c r="B165" s="207">
        <v>1</v>
      </c>
      <c r="C165" s="209" t="s">
        <v>106</v>
      </c>
      <c r="D165" s="208"/>
      <c r="E165" s="208"/>
      <c r="F165" s="208"/>
      <c r="G165" s="208"/>
      <c r="H165" s="216"/>
      <c r="I165" s="207">
        <v>600</v>
      </c>
      <c r="J165" s="219"/>
      <c r="K165" s="208"/>
      <c r="L165" s="208"/>
      <c r="M165" s="208"/>
      <c r="N165" s="208">
        <v>3360</v>
      </c>
      <c r="O165" s="208"/>
    </row>
    <row r="166" spans="1:15" s="201" customFormat="1" ht="12" customHeight="1">
      <c r="A166" s="207" t="s">
        <v>440</v>
      </c>
      <c r="B166" s="207">
        <v>1</v>
      </c>
      <c r="C166" s="209" t="s">
        <v>106</v>
      </c>
      <c r="D166" s="208"/>
      <c r="E166" s="208"/>
      <c r="F166" s="208"/>
      <c r="G166" s="208"/>
      <c r="H166" s="216"/>
      <c r="I166" s="207">
        <v>600</v>
      </c>
      <c r="J166" s="220"/>
      <c r="K166" s="208"/>
      <c r="L166" s="208"/>
      <c r="M166" s="208"/>
      <c r="N166" s="208">
        <v>3360</v>
      </c>
      <c r="O166" s="208"/>
    </row>
    <row r="167" spans="1:15" s="201" customFormat="1" ht="12" customHeight="1">
      <c r="A167" s="207" t="s">
        <v>441</v>
      </c>
      <c r="B167" s="207">
        <v>1</v>
      </c>
      <c r="C167" s="207" t="s">
        <v>105</v>
      </c>
      <c r="D167" s="208"/>
      <c r="E167" s="208"/>
      <c r="F167" s="208"/>
      <c r="G167" s="208"/>
      <c r="H167" s="216"/>
      <c r="I167" s="207">
        <v>715</v>
      </c>
      <c r="J167" s="219"/>
      <c r="K167" s="208"/>
      <c r="L167" s="208"/>
      <c r="M167" s="208"/>
      <c r="N167" s="208">
        <v>3920</v>
      </c>
      <c r="O167" s="208"/>
    </row>
    <row r="168" spans="1:15" s="201" customFormat="1" ht="12" customHeight="1">
      <c r="A168" s="207" t="s">
        <v>442</v>
      </c>
      <c r="B168" s="207">
        <v>1</v>
      </c>
      <c r="C168" s="207" t="s">
        <v>105</v>
      </c>
      <c r="D168" s="208"/>
      <c r="E168" s="208"/>
      <c r="F168" s="208"/>
      <c r="G168" s="208"/>
      <c r="H168" s="216"/>
      <c r="I168" s="207">
        <v>715</v>
      </c>
      <c r="J168" s="219"/>
      <c r="K168" s="208"/>
      <c r="L168" s="208"/>
      <c r="M168" s="208"/>
      <c r="N168" s="208">
        <v>3920</v>
      </c>
      <c r="O168" s="208"/>
    </row>
    <row r="169" spans="1:15" s="201" customFormat="1" ht="12" customHeight="1">
      <c r="A169" s="207" t="s">
        <v>443</v>
      </c>
      <c r="B169" s="207">
        <v>1</v>
      </c>
      <c r="C169" s="209" t="s">
        <v>106</v>
      </c>
      <c r="D169" s="208"/>
      <c r="E169" s="208"/>
      <c r="F169" s="208"/>
      <c r="G169" s="208"/>
      <c r="H169" s="216"/>
      <c r="I169" s="207">
        <v>600</v>
      </c>
      <c r="J169" s="219"/>
      <c r="K169" s="208"/>
      <c r="L169" s="208"/>
      <c r="M169" s="208"/>
      <c r="N169" s="208">
        <v>3360</v>
      </c>
      <c r="O169" s="208"/>
    </row>
    <row r="170" spans="1:15" s="201" customFormat="1" ht="12" customHeight="1">
      <c r="A170" s="207" t="s">
        <v>444</v>
      </c>
      <c r="B170" s="207">
        <v>1</v>
      </c>
      <c r="C170" s="207" t="s">
        <v>105</v>
      </c>
      <c r="D170" s="208"/>
      <c r="E170" s="208"/>
      <c r="F170" s="208"/>
      <c r="G170" s="208"/>
      <c r="H170" s="216"/>
      <c r="I170" s="207">
        <v>715</v>
      </c>
      <c r="J170" s="219"/>
      <c r="K170" s="208"/>
      <c r="L170" s="208"/>
      <c r="M170" s="208"/>
      <c r="N170" s="208">
        <v>3920</v>
      </c>
      <c r="O170" s="208"/>
    </row>
    <row r="171" spans="1:15" s="201" customFormat="1" ht="12" customHeight="1">
      <c r="A171" s="207" t="s">
        <v>445</v>
      </c>
      <c r="B171" s="207">
        <v>1</v>
      </c>
      <c r="C171" s="207" t="s">
        <v>105</v>
      </c>
      <c r="D171" s="208"/>
      <c r="E171" s="208"/>
      <c r="F171" s="208"/>
      <c r="G171" s="208"/>
      <c r="H171" s="216"/>
      <c r="I171" s="207">
        <v>715</v>
      </c>
      <c r="J171" s="220"/>
      <c r="K171" s="208"/>
      <c r="L171" s="208"/>
      <c r="M171" s="208"/>
      <c r="N171" s="208">
        <v>3920</v>
      </c>
      <c r="O171" s="208"/>
    </row>
    <row r="172" spans="1:15" s="201" customFormat="1" ht="12" customHeight="1">
      <c r="A172" s="207" t="s">
        <v>147</v>
      </c>
      <c r="B172" s="207">
        <v>1</v>
      </c>
      <c r="C172" s="209" t="s">
        <v>105</v>
      </c>
      <c r="D172" s="208"/>
      <c r="E172" s="208"/>
      <c r="F172" s="208"/>
      <c r="G172" s="208"/>
      <c r="H172" s="216"/>
      <c r="I172" s="207">
        <v>715</v>
      </c>
      <c r="J172" s="221"/>
      <c r="K172" s="208"/>
      <c r="L172" s="208"/>
      <c r="M172" s="208"/>
      <c r="N172" s="208">
        <v>3920</v>
      </c>
      <c r="O172" s="208"/>
    </row>
    <row r="173" spans="1:15" s="201" customFormat="1" ht="12" customHeight="1">
      <c r="A173" s="207" t="s">
        <v>446</v>
      </c>
      <c r="B173" s="207">
        <v>1</v>
      </c>
      <c r="C173" s="209" t="s">
        <v>106</v>
      </c>
      <c r="D173" s="208"/>
      <c r="E173" s="208"/>
      <c r="F173" s="208"/>
      <c r="G173" s="208"/>
      <c r="H173" s="216"/>
      <c r="I173" s="207">
        <v>600</v>
      </c>
      <c r="J173" s="219"/>
      <c r="K173" s="208"/>
      <c r="L173" s="208"/>
      <c r="M173" s="208"/>
      <c r="N173" s="208">
        <v>3360</v>
      </c>
      <c r="O173" s="208"/>
    </row>
    <row r="174" spans="1:15" s="201" customFormat="1" ht="12" customHeight="1">
      <c r="A174" s="207" t="s">
        <v>447</v>
      </c>
      <c r="B174" s="207">
        <v>1</v>
      </c>
      <c r="C174" s="207" t="s">
        <v>105</v>
      </c>
      <c r="D174" s="208"/>
      <c r="E174" s="208"/>
      <c r="F174" s="208"/>
      <c r="G174" s="208"/>
      <c r="H174" s="216"/>
      <c r="I174" s="207">
        <v>715</v>
      </c>
      <c r="J174" s="220"/>
      <c r="K174" s="208"/>
      <c r="L174" s="208"/>
      <c r="M174" s="208"/>
      <c r="N174" s="208">
        <v>3920</v>
      </c>
      <c r="O174" s="208"/>
    </row>
    <row r="175" spans="1:15" s="201" customFormat="1" ht="12" customHeight="1">
      <c r="A175" s="207" t="s">
        <v>448</v>
      </c>
      <c r="B175" s="207">
        <v>1</v>
      </c>
      <c r="C175" s="209" t="s">
        <v>106</v>
      </c>
      <c r="D175" s="208"/>
      <c r="E175" s="208"/>
      <c r="F175" s="208"/>
      <c r="G175" s="208"/>
      <c r="H175" s="216"/>
      <c r="I175" s="207">
        <v>600</v>
      </c>
      <c r="J175" s="220"/>
      <c r="K175" s="208"/>
      <c r="L175" s="208"/>
      <c r="M175" s="208"/>
      <c r="N175" s="208">
        <v>3360</v>
      </c>
      <c r="O175" s="208"/>
    </row>
    <row r="176" spans="1:15" s="201" customFormat="1" ht="12" customHeight="1">
      <c r="A176" s="219" t="s">
        <v>449</v>
      </c>
      <c r="B176" s="207">
        <v>1</v>
      </c>
      <c r="C176" s="209" t="s">
        <v>106</v>
      </c>
      <c r="D176" s="208"/>
      <c r="E176" s="208"/>
      <c r="F176" s="208"/>
      <c r="G176" s="208"/>
      <c r="H176" s="216"/>
      <c r="I176" s="207">
        <v>600</v>
      </c>
      <c r="J176" s="219"/>
      <c r="K176" s="208"/>
      <c r="L176" s="208"/>
      <c r="M176" s="208"/>
      <c r="N176" s="208">
        <v>3360</v>
      </c>
      <c r="O176" s="208"/>
    </row>
    <row r="177" spans="1:15" s="201" customFormat="1" ht="12" customHeight="1">
      <c r="A177" s="209" t="s">
        <v>450</v>
      </c>
      <c r="B177" s="207">
        <v>1</v>
      </c>
      <c r="C177" s="209" t="s">
        <v>315</v>
      </c>
      <c r="D177" s="208"/>
      <c r="E177" s="208"/>
      <c r="F177" s="208"/>
      <c r="G177" s="208"/>
      <c r="H177" s="216"/>
      <c r="I177" s="207">
        <v>815</v>
      </c>
      <c r="J177" s="220"/>
      <c r="K177" s="208"/>
      <c r="L177" s="208"/>
      <c r="M177" s="208"/>
      <c r="N177" s="208">
        <v>4480</v>
      </c>
      <c r="O177" s="208"/>
    </row>
    <row r="178" spans="1:15" s="201" customFormat="1" ht="12" customHeight="1">
      <c r="A178" s="207" t="s">
        <v>451</v>
      </c>
      <c r="B178" s="207">
        <v>1</v>
      </c>
      <c r="C178" s="207" t="s">
        <v>105</v>
      </c>
      <c r="D178" s="208"/>
      <c r="E178" s="208"/>
      <c r="F178" s="208"/>
      <c r="G178" s="208"/>
      <c r="H178" s="216"/>
      <c r="I178" s="207">
        <v>715</v>
      </c>
      <c r="J178" s="219"/>
      <c r="K178" s="208"/>
      <c r="L178" s="208"/>
      <c r="M178" s="208"/>
      <c r="N178" s="208">
        <v>3920</v>
      </c>
      <c r="O178" s="208"/>
    </row>
    <row r="179" spans="1:15" s="201" customFormat="1" ht="12" customHeight="1">
      <c r="A179" s="207" t="s">
        <v>452</v>
      </c>
      <c r="B179" s="207">
        <v>1</v>
      </c>
      <c r="C179" s="207" t="s">
        <v>105</v>
      </c>
      <c r="D179" s="208"/>
      <c r="E179" s="208"/>
      <c r="F179" s="208"/>
      <c r="G179" s="208"/>
      <c r="H179" s="216"/>
      <c r="I179" s="207">
        <v>715</v>
      </c>
      <c r="J179" s="219"/>
      <c r="K179" s="208"/>
      <c r="L179" s="208"/>
      <c r="M179" s="208"/>
      <c r="N179" s="208">
        <v>3920</v>
      </c>
      <c r="O179" s="208"/>
    </row>
    <row r="180" spans="1:15" s="201" customFormat="1" ht="12" customHeight="1">
      <c r="A180" s="219" t="s">
        <v>453</v>
      </c>
      <c r="B180" s="207">
        <v>1</v>
      </c>
      <c r="C180" s="209" t="s">
        <v>106</v>
      </c>
      <c r="D180" s="208"/>
      <c r="E180" s="208"/>
      <c r="F180" s="208"/>
      <c r="G180" s="208"/>
      <c r="H180" s="216"/>
      <c r="I180" s="207">
        <v>600</v>
      </c>
      <c r="J180" s="219"/>
      <c r="K180" s="208"/>
      <c r="L180" s="208"/>
      <c r="M180" s="208"/>
      <c r="N180" s="208">
        <v>3360</v>
      </c>
      <c r="O180" s="208"/>
    </row>
    <row r="181" spans="1:15" s="201" customFormat="1" ht="12" customHeight="1">
      <c r="A181" s="207" t="s">
        <v>454</v>
      </c>
      <c r="B181" s="207">
        <v>1</v>
      </c>
      <c r="C181" s="209" t="s">
        <v>106</v>
      </c>
      <c r="D181" s="208"/>
      <c r="E181" s="208"/>
      <c r="F181" s="208"/>
      <c r="G181" s="208"/>
      <c r="H181" s="216"/>
      <c r="I181" s="207">
        <v>600</v>
      </c>
      <c r="J181" s="220"/>
      <c r="K181" s="208"/>
      <c r="L181" s="208"/>
      <c r="M181" s="208"/>
      <c r="N181" s="208">
        <v>3360</v>
      </c>
      <c r="O181" s="208"/>
    </row>
    <row r="182" spans="1:15" s="201" customFormat="1" ht="12" customHeight="1">
      <c r="A182" s="219" t="s">
        <v>455</v>
      </c>
      <c r="B182" s="207">
        <v>1</v>
      </c>
      <c r="C182" s="209" t="s">
        <v>106</v>
      </c>
      <c r="D182" s="208"/>
      <c r="E182" s="208"/>
      <c r="F182" s="208"/>
      <c r="G182" s="208"/>
      <c r="H182" s="216"/>
      <c r="I182" s="207">
        <v>600</v>
      </c>
      <c r="J182" s="219"/>
      <c r="K182" s="208"/>
      <c r="L182" s="208"/>
      <c r="M182" s="208"/>
      <c r="N182" s="208">
        <v>3360</v>
      </c>
      <c r="O182" s="208"/>
    </row>
    <row r="183" spans="1:15" s="201" customFormat="1" ht="12" customHeight="1">
      <c r="A183" s="207" t="s">
        <v>456</v>
      </c>
      <c r="B183" s="207">
        <v>1</v>
      </c>
      <c r="C183" s="207" t="s">
        <v>96</v>
      </c>
      <c r="D183" s="208"/>
      <c r="E183" s="208"/>
      <c r="F183" s="208"/>
      <c r="G183" s="208"/>
      <c r="H183" s="216"/>
      <c r="I183" s="207">
        <v>600</v>
      </c>
      <c r="J183" s="219"/>
      <c r="K183" s="208"/>
      <c r="L183" s="208"/>
      <c r="M183" s="208"/>
      <c r="N183" s="208">
        <v>3360</v>
      </c>
      <c r="O183" s="208"/>
    </row>
    <row r="184" spans="1:15" s="201" customFormat="1" ht="12" customHeight="1">
      <c r="A184" s="207" t="s">
        <v>457</v>
      </c>
      <c r="B184" s="207">
        <v>1</v>
      </c>
      <c r="C184" s="209" t="s">
        <v>106</v>
      </c>
      <c r="D184" s="208"/>
      <c r="E184" s="208"/>
      <c r="F184" s="208"/>
      <c r="G184" s="208"/>
      <c r="H184" s="216"/>
      <c r="I184" s="207">
        <v>600</v>
      </c>
      <c r="J184" s="219"/>
      <c r="K184" s="208"/>
      <c r="L184" s="208"/>
      <c r="M184" s="208"/>
      <c r="N184" s="208">
        <v>3360</v>
      </c>
      <c r="O184" s="208"/>
    </row>
    <row r="185" spans="1:15" s="201" customFormat="1" ht="12" customHeight="1">
      <c r="A185" s="207" t="s">
        <v>458</v>
      </c>
      <c r="B185" s="207">
        <v>1</v>
      </c>
      <c r="C185" s="207" t="s">
        <v>329</v>
      </c>
      <c r="D185" s="208"/>
      <c r="E185" s="208"/>
      <c r="F185" s="208"/>
      <c r="G185" s="208"/>
      <c r="H185" s="216"/>
      <c r="I185" s="207">
        <v>600</v>
      </c>
      <c r="J185" s="219"/>
      <c r="K185" s="208"/>
      <c r="L185" s="208"/>
      <c r="M185" s="208"/>
      <c r="N185" s="208">
        <v>3360</v>
      </c>
      <c r="O185" s="208"/>
    </row>
    <row r="186" spans="1:15" s="201" customFormat="1" ht="12" customHeight="1">
      <c r="A186" s="209" t="s">
        <v>459</v>
      </c>
      <c r="B186" s="207">
        <v>1</v>
      </c>
      <c r="C186" s="209" t="s">
        <v>315</v>
      </c>
      <c r="D186" s="208"/>
      <c r="E186" s="208"/>
      <c r="F186" s="208"/>
      <c r="G186" s="208"/>
      <c r="H186" s="216"/>
      <c r="I186" s="207">
        <v>815</v>
      </c>
      <c r="J186" s="219"/>
      <c r="K186" s="208"/>
      <c r="L186" s="208"/>
      <c r="M186" s="208"/>
      <c r="N186" s="208">
        <v>4480</v>
      </c>
      <c r="O186" s="208"/>
    </row>
    <row r="187" spans="1:15" s="201" customFormat="1" ht="12" customHeight="1">
      <c r="A187" s="207" t="s">
        <v>460</v>
      </c>
      <c r="B187" s="207">
        <v>1</v>
      </c>
      <c r="C187" s="207" t="s">
        <v>105</v>
      </c>
      <c r="D187" s="208"/>
      <c r="E187" s="208"/>
      <c r="F187" s="208"/>
      <c r="G187" s="208"/>
      <c r="H187" s="216"/>
      <c r="I187" s="207">
        <v>715</v>
      </c>
      <c r="J187" s="219"/>
      <c r="K187" s="208"/>
      <c r="L187" s="208"/>
      <c r="M187" s="208"/>
      <c r="N187" s="208">
        <v>3920</v>
      </c>
      <c r="O187" s="208"/>
    </row>
    <row r="188" spans="1:15" s="201" customFormat="1" ht="12" customHeight="1">
      <c r="A188" s="210" t="s">
        <v>461</v>
      </c>
      <c r="B188" s="207">
        <v>1</v>
      </c>
      <c r="C188" s="207" t="s">
        <v>105</v>
      </c>
      <c r="D188" s="208"/>
      <c r="E188" s="208"/>
      <c r="F188" s="208"/>
      <c r="G188" s="208"/>
      <c r="H188" s="216"/>
      <c r="I188" s="207">
        <v>715</v>
      </c>
      <c r="J188" s="219"/>
      <c r="K188" s="208"/>
      <c r="L188" s="208"/>
      <c r="M188" s="208"/>
      <c r="N188" s="208">
        <v>3920</v>
      </c>
      <c r="O188" s="208"/>
    </row>
    <row r="189" spans="1:15" s="201" customFormat="1" ht="12" customHeight="1">
      <c r="A189" s="210" t="s">
        <v>462</v>
      </c>
      <c r="B189" s="207">
        <v>1</v>
      </c>
      <c r="C189" s="207" t="s">
        <v>105</v>
      </c>
      <c r="D189" s="208"/>
      <c r="E189" s="208"/>
      <c r="F189" s="208"/>
      <c r="G189" s="208"/>
      <c r="H189" s="216"/>
      <c r="I189" s="207">
        <v>715</v>
      </c>
      <c r="J189" s="219"/>
      <c r="K189" s="208"/>
      <c r="L189" s="208"/>
      <c r="M189" s="208"/>
      <c r="N189" s="208">
        <v>3920</v>
      </c>
      <c r="O189" s="208"/>
    </row>
    <row r="190" spans="1:15" s="201" customFormat="1" ht="12" customHeight="1">
      <c r="A190" s="207" t="s">
        <v>463</v>
      </c>
      <c r="B190" s="207">
        <v>1</v>
      </c>
      <c r="C190" s="209" t="s">
        <v>106</v>
      </c>
      <c r="D190" s="208"/>
      <c r="E190" s="208"/>
      <c r="F190" s="208"/>
      <c r="G190" s="208"/>
      <c r="H190" s="216"/>
      <c r="I190" s="207">
        <v>600</v>
      </c>
      <c r="J190" s="219"/>
      <c r="K190" s="208"/>
      <c r="L190" s="208"/>
      <c r="M190" s="208"/>
      <c r="N190" s="208">
        <v>3360</v>
      </c>
      <c r="O190" s="208"/>
    </row>
    <row r="191" spans="1:15" s="201" customFormat="1" ht="12" customHeight="1">
      <c r="A191" s="207" t="s">
        <v>464</v>
      </c>
      <c r="B191" s="207">
        <v>1</v>
      </c>
      <c r="C191" s="207" t="s">
        <v>105</v>
      </c>
      <c r="D191" s="208"/>
      <c r="E191" s="208"/>
      <c r="F191" s="208"/>
      <c r="G191" s="208"/>
      <c r="H191" s="216"/>
      <c r="I191" s="207">
        <v>715</v>
      </c>
      <c r="J191" s="219"/>
      <c r="K191" s="208"/>
      <c r="L191" s="208"/>
      <c r="M191" s="208"/>
      <c r="N191" s="208">
        <v>3920</v>
      </c>
      <c r="O191" s="208"/>
    </row>
    <row r="192" spans="1:15" s="201" customFormat="1" ht="12" customHeight="1">
      <c r="A192" s="210" t="s">
        <v>465</v>
      </c>
      <c r="B192" s="207">
        <v>1</v>
      </c>
      <c r="C192" s="209" t="s">
        <v>106</v>
      </c>
      <c r="D192" s="208"/>
      <c r="E192" s="208"/>
      <c r="F192" s="208"/>
      <c r="G192" s="208"/>
      <c r="H192" s="216"/>
      <c r="I192" s="207">
        <v>600</v>
      </c>
      <c r="J192" s="219"/>
      <c r="K192" s="208"/>
      <c r="L192" s="208"/>
      <c r="M192" s="208"/>
      <c r="N192" s="208">
        <v>3360</v>
      </c>
      <c r="O192" s="208"/>
    </row>
    <row r="193" spans="1:15" s="201" customFormat="1" ht="12" customHeight="1">
      <c r="A193" s="210" t="s">
        <v>466</v>
      </c>
      <c r="B193" s="207">
        <v>1</v>
      </c>
      <c r="C193" s="207" t="s">
        <v>105</v>
      </c>
      <c r="D193" s="208"/>
      <c r="E193" s="208"/>
      <c r="F193" s="208"/>
      <c r="G193" s="208"/>
      <c r="H193" s="216"/>
      <c r="I193" s="207">
        <v>715</v>
      </c>
      <c r="J193" s="219"/>
      <c r="K193" s="208"/>
      <c r="L193" s="208"/>
      <c r="M193" s="208"/>
      <c r="N193" s="208">
        <v>3920</v>
      </c>
      <c r="O193" s="208"/>
    </row>
    <row r="194" spans="1:15" s="201" customFormat="1" ht="12" customHeight="1">
      <c r="A194" s="210" t="s">
        <v>467</v>
      </c>
      <c r="B194" s="207">
        <v>1</v>
      </c>
      <c r="C194" s="207" t="s">
        <v>329</v>
      </c>
      <c r="D194" s="208"/>
      <c r="E194" s="208"/>
      <c r="F194" s="208"/>
      <c r="G194" s="208"/>
      <c r="H194" s="216"/>
      <c r="I194" s="207">
        <v>600</v>
      </c>
      <c r="J194" s="219"/>
      <c r="K194" s="208"/>
      <c r="L194" s="208"/>
      <c r="M194" s="208"/>
      <c r="N194" s="208">
        <v>3360</v>
      </c>
      <c r="O194" s="208"/>
    </row>
    <row r="195" spans="1:15" s="201" customFormat="1" ht="12" customHeight="1">
      <c r="A195" s="209" t="s">
        <v>141</v>
      </c>
      <c r="B195" s="207">
        <v>1</v>
      </c>
      <c r="C195" s="209" t="s">
        <v>106</v>
      </c>
      <c r="D195" s="208"/>
      <c r="E195" s="208"/>
      <c r="F195" s="208"/>
      <c r="G195" s="208"/>
      <c r="H195" s="216"/>
      <c r="I195" s="207">
        <v>600</v>
      </c>
      <c r="J195" s="221"/>
      <c r="K195" s="208"/>
      <c r="L195" s="208"/>
      <c r="M195" s="208"/>
      <c r="N195" s="208">
        <v>3360</v>
      </c>
      <c r="O195" s="208"/>
    </row>
    <row r="196" spans="1:15" s="201" customFormat="1" ht="12" customHeight="1">
      <c r="A196" s="210" t="s">
        <v>468</v>
      </c>
      <c r="B196" s="207">
        <v>1</v>
      </c>
      <c r="C196" s="207" t="s">
        <v>105</v>
      </c>
      <c r="D196" s="208"/>
      <c r="E196" s="208"/>
      <c r="F196" s="208"/>
      <c r="G196" s="208"/>
      <c r="H196" s="216"/>
      <c r="I196" s="207">
        <v>715</v>
      </c>
      <c r="J196" s="219"/>
      <c r="K196" s="208"/>
      <c r="L196" s="208"/>
      <c r="M196" s="208"/>
      <c r="N196" s="208">
        <v>3920</v>
      </c>
      <c r="O196" s="208"/>
    </row>
    <row r="197" spans="1:15" s="201" customFormat="1" ht="12" customHeight="1">
      <c r="A197" s="207" t="s">
        <v>469</v>
      </c>
      <c r="B197" s="207">
        <v>1</v>
      </c>
      <c r="C197" s="207" t="s">
        <v>105</v>
      </c>
      <c r="D197" s="208"/>
      <c r="E197" s="208"/>
      <c r="F197" s="208"/>
      <c r="G197" s="208"/>
      <c r="H197" s="216"/>
      <c r="I197" s="207">
        <v>715</v>
      </c>
      <c r="J197" s="220"/>
      <c r="K197" s="208"/>
      <c r="L197" s="208"/>
      <c r="M197" s="208"/>
      <c r="N197" s="208">
        <v>3920</v>
      </c>
      <c r="O197" s="208"/>
    </row>
    <row r="198" spans="1:15" s="201" customFormat="1" ht="12" customHeight="1">
      <c r="A198" s="224" t="s">
        <v>470</v>
      </c>
      <c r="B198" s="207">
        <v>1</v>
      </c>
      <c r="C198" s="225" t="s">
        <v>106</v>
      </c>
      <c r="D198" s="208"/>
      <c r="E198" s="208"/>
      <c r="F198" s="208"/>
      <c r="G198" s="208"/>
      <c r="H198" s="216"/>
      <c r="I198" s="207">
        <v>600</v>
      </c>
      <c r="J198" s="219"/>
      <c r="K198" s="208"/>
      <c r="L198" s="208"/>
      <c r="M198" s="208"/>
      <c r="N198" s="208">
        <v>3360</v>
      </c>
      <c r="O198" s="208"/>
    </row>
    <row r="199" spans="1:15" s="201" customFormat="1" ht="12" customHeight="1">
      <c r="A199" s="207" t="s">
        <v>471</v>
      </c>
      <c r="B199" s="207">
        <v>1</v>
      </c>
      <c r="C199" s="207" t="s">
        <v>105</v>
      </c>
      <c r="D199" s="208"/>
      <c r="E199" s="208"/>
      <c r="F199" s="208"/>
      <c r="G199" s="208"/>
      <c r="H199" s="216"/>
      <c r="I199" s="207">
        <v>715</v>
      </c>
      <c r="J199" s="219"/>
      <c r="K199" s="208"/>
      <c r="L199" s="208"/>
      <c r="M199" s="208"/>
      <c r="N199" s="208">
        <v>3920</v>
      </c>
      <c r="O199" s="208"/>
    </row>
    <row r="200" spans="1:15" s="201" customFormat="1" ht="12" customHeight="1">
      <c r="A200" s="207" t="s">
        <v>471</v>
      </c>
      <c r="B200" s="207">
        <v>1</v>
      </c>
      <c r="C200" s="207" t="s">
        <v>105</v>
      </c>
      <c r="D200" s="208"/>
      <c r="E200" s="208"/>
      <c r="F200" s="208"/>
      <c r="G200" s="208"/>
      <c r="H200" s="216"/>
      <c r="I200" s="207">
        <v>715</v>
      </c>
      <c r="J200" s="220"/>
      <c r="K200" s="208"/>
      <c r="L200" s="208"/>
      <c r="M200" s="208"/>
      <c r="N200" s="208">
        <v>3920</v>
      </c>
      <c r="O200" s="208"/>
    </row>
    <row r="201" spans="1:15" s="201" customFormat="1" ht="12" customHeight="1">
      <c r="A201" s="210" t="s">
        <v>472</v>
      </c>
      <c r="B201" s="207">
        <v>1</v>
      </c>
      <c r="C201" s="207" t="s">
        <v>105</v>
      </c>
      <c r="D201" s="208"/>
      <c r="E201" s="208"/>
      <c r="F201" s="208"/>
      <c r="G201" s="208"/>
      <c r="H201" s="216"/>
      <c r="I201" s="207">
        <v>715</v>
      </c>
      <c r="J201" s="219"/>
      <c r="K201" s="208"/>
      <c r="L201" s="208"/>
      <c r="M201" s="208"/>
      <c r="N201" s="208">
        <v>3920</v>
      </c>
      <c r="O201" s="208"/>
    </row>
    <row r="202" spans="1:15" s="201" customFormat="1" ht="12" customHeight="1">
      <c r="A202" s="210" t="s">
        <v>473</v>
      </c>
      <c r="B202" s="207">
        <v>1</v>
      </c>
      <c r="C202" s="209" t="s">
        <v>106</v>
      </c>
      <c r="D202" s="208"/>
      <c r="E202" s="208"/>
      <c r="F202" s="208"/>
      <c r="G202" s="208"/>
      <c r="H202" s="216"/>
      <c r="I202" s="207">
        <v>600</v>
      </c>
      <c r="J202" s="219"/>
      <c r="K202" s="208"/>
      <c r="L202" s="208"/>
      <c r="M202" s="208"/>
      <c r="N202" s="208">
        <v>3360</v>
      </c>
      <c r="O202" s="208"/>
    </row>
    <row r="203" spans="1:15" s="201" customFormat="1" ht="12" customHeight="1">
      <c r="A203" s="210" t="s">
        <v>150</v>
      </c>
      <c r="B203" s="207">
        <v>1</v>
      </c>
      <c r="C203" s="207" t="s">
        <v>105</v>
      </c>
      <c r="D203" s="208"/>
      <c r="E203" s="208"/>
      <c r="F203" s="208"/>
      <c r="G203" s="208"/>
      <c r="H203" s="216"/>
      <c r="I203" s="207">
        <v>715</v>
      </c>
      <c r="J203" s="219"/>
      <c r="K203" s="208"/>
      <c r="L203" s="208"/>
      <c r="M203" s="208"/>
      <c r="N203" s="208">
        <v>3920</v>
      </c>
      <c r="O203" s="208"/>
    </row>
    <row r="204" spans="1:15" s="201" customFormat="1" ht="12" customHeight="1">
      <c r="A204" s="207" t="s">
        <v>474</v>
      </c>
      <c r="B204" s="207">
        <v>1</v>
      </c>
      <c r="C204" s="209" t="s">
        <v>106</v>
      </c>
      <c r="D204" s="208"/>
      <c r="E204" s="208"/>
      <c r="F204" s="208"/>
      <c r="G204" s="208"/>
      <c r="H204" s="216"/>
      <c r="I204" s="207">
        <v>600</v>
      </c>
      <c r="J204" s="219"/>
      <c r="K204" s="208"/>
      <c r="L204" s="208"/>
      <c r="M204" s="208"/>
      <c r="N204" s="208">
        <v>3360</v>
      </c>
      <c r="O204" s="208"/>
    </row>
    <row r="205" spans="1:15" s="201" customFormat="1" ht="12" customHeight="1">
      <c r="A205" s="207" t="s">
        <v>475</v>
      </c>
      <c r="B205" s="207">
        <v>1</v>
      </c>
      <c r="C205" s="207" t="s">
        <v>105</v>
      </c>
      <c r="D205" s="208"/>
      <c r="E205" s="208"/>
      <c r="F205" s="208"/>
      <c r="G205" s="208"/>
      <c r="H205" s="216"/>
      <c r="I205" s="207">
        <v>715</v>
      </c>
      <c r="J205" s="220"/>
      <c r="K205" s="208"/>
      <c r="L205" s="208"/>
      <c r="M205" s="208"/>
      <c r="N205" s="208">
        <v>3920</v>
      </c>
      <c r="O205" s="208"/>
    </row>
    <row r="206" spans="1:15" s="201" customFormat="1" ht="12" customHeight="1">
      <c r="A206" s="210" t="s">
        <v>476</v>
      </c>
      <c r="B206" s="207">
        <v>1</v>
      </c>
      <c r="C206" s="207" t="s">
        <v>105</v>
      </c>
      <c r="D206" s="208"/>
      <c r="E206" s="208"/>
      <c r="F206" s="208"/>
      <c r="G206" s="208"/>
      <c r="H206" s="216"/>
      <c r="I206" s="207">
        <v>715</v>
      </c>
      <c r="J206" s="219"/>
      <c r="K206" s="208"/>
      <c r="L206" s="208"/>
      <c r="M206" s="208"/>
      <c r="N206" s="208">
        <v>3920</v>
      </c>
      <c r="O206" s="208"/>
    </row>
    <row r="207" spans="1:15" s="201" customFormat="1" ht="12" customHeight="1">
      <c r="A207" s="210" t="s">
        <v>477</v>
      </c>
      <c r="B207" s="207">
        <v>1</v>
      </c>
      <c r="C207" s="209" t="s">
        <v>106</v>
      </c>
      <c r="D207" s="208"/>
      <c r="E207" s="208"/>
      <c r="F207" s="208"/>
      <c r="G207" s="208"/>
      <c r="H207" s="216"/>
      <c r="I207" s="207">
        <v>600</v>
      </c>
      <c r="J207" s="219"/>
      <c r="K207" s="208"/>
      <c r="L207" s="208"/>
      <c r="M207" s="208"/>
      <c r="N207" s="208">
        <v>3360</v>
      </c>
      <c r="O207" s="208"/>
    </row>
    <row r="208" spans="1:15" s="201" customFormat="1" ht="12" customHeight="1">
      <c r="A208" s="210" t="s">
        <v>478</v>
      </c>
      <c r="B208" s="207">
        <v>1</v>
      </c>
      <c r="C208" s="207" t="s">
        <v>105</v>
      </c>
      <c r="D208" s="208"/>
      <c r="E208" s="208"/>
      <c r="F208" s="208"/>
      <c r="G208" s="208"/>
      <c r="H208" s="216"/>
      <c r="I208" s="207">
        <v>715</v>
      </c>
      <c r="J208" s="219"/>
      <c r="K208" s="208"/>
      <c r="L208" s="208"/>
      <c r="M208" s="208"/>
      <c r="N208" s="208">
        <v>3920</v>
      </c>
      <c r="O208" s="208"/>
    </row>
    <row r="209" spans="1:15" s="201" customFormat="1" ht="12" customHeight="1">
      <c r="A209" s="207" t="s">
        <v>479</v>
      </c>
      <c r="B209" s="207">
        <v>1</v>
      </c>
      <c r="C209" s="207" t="s">
        <v>300</v>
      </c>
      <c r="D209" s="208"/>
      <c r="E209" s="208"/>
      <c r="F209" s="208"/>
      <c r="G209" s="208"/>
      <c r="H209" s="216"/>
      <c r="I209" s="207">
        <v>650</v>
      </c>
      <c r="J209" s="219"/>
      <c r="K209" s="208"/>
      <c r="L209" s="208"/>
      <c r="M209" s="208"/>
      <c r="N209" s="208">
        <v>3920</v>
      </c>
      <c r="O209" s="208"/>
    </row>
    <row r="210" spans="1:15" s="201" customFormat="1" ht="12" customHeight="1">
      <c r="A210" s="210" t="s">
        <v>480</v>
      </c>
      <c r="B210" s="207">
        <v>1</v>
      </c>
      <c r="C210" s="209" t="s">
        <v>106</v>
      </c>
      <c r="D210" s="208"/>
      <c r="E210" s="208"/>
      <c r="F210" s="208"/>
      <c r="G210" s="208"/>
      <c r="H210" s="216"/>
      <c r="I210" s="207">
        <v>600</v>
      </c>
      <c r="J210" s="219"/>
      <c r="K210" s="208"/>
      <c r="L210" s="208"/>
      <c r="M210" s="208"/>
      <c r="N210" s="208">
        <v>3360</v>
      </c>
      <c r="O210" s="208"/>
    </row>
    <row r="211" spans="1:15" s="201" customFormat="1" ht="12" customHeight="1">
      <c r="A211" s="207" t="s">
        <v>481</v>
      </c>
      <c r="B211" s="207">
        <v>1</v>
      </c>
      <c r="C211" s="209" t="s">
        <v>106</v>
      </c>
      <c r="D211" s="208"/>
      <c r="E211" s="208"/>
      <c r="F211" s="208"/>
      <c r="G211" s="208"/>
      <c r="H211" s="216"/>
      <c r="I211" s="207">
        <v>600</v>
      </c>
      <c r="J211" s="219"/>
      <c r="K211" s="208"/>
      <c r="L211" s="208"/>
      <c r="M211" s="208"/>
      <c r="N211" s="208">
        <v>3360</v>
      </c>
      <c r="O211" s="208"/>
    </row>
    <row r="212" spans="1:15" s="201" customFormat="1" ht="12" customHeight="1">
      <c r="A212" s="208"/>
      <c r="B212" s="208"/>
      <c r="C212" s="208"/>
      <c r="D212" s="208">
        <f>SUM(E212:L212)</f>
        <v>0</v>
      </c>
      <c r="E212" s="208"/>
      <c r="F212" s="208"/>
      <c r="G212" s="208"/>
      <c r="H212" s="216"/>
      <c r="I212" s="208"/>
      <c r="J212" s="208"/>
      <c r="K212" s="208"/>
      <c r="L212" s="208"/>
      <c r="M212" s="208"/>
      <c r="N212" s="208"/>
      <c r="O212" s="208"/>
    </row>
    <row r="213" spans="1:15" ht="18.75" customHeight="1">
      <c r="A213" s="125" t="s">
        <v>75</v>
      </c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</row>
  </sheetData>
  <sheetProtection/>
  <mergeCells count="20">
    <mergeCell ref="A1:O1"/>
    <mergeCell ref="J2:L2"/>
    <mergeCell ref="M2:N2"/>
    <mergeCell ref="E3:L3"/>
    <mergeCell ref="A213:O21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3:M5"/>
    <mergeCell ref="N3:N5"/>
    <mergeCell ref="O3:O5"/>
  </mergeCells>
  <printOptions/>
  <pageMargins left="0.8576388888888888" right="0.4284722222222222" top="0.39305555555555555" bottom="0.4326388888888889" header="0.4722222222222222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1"/>
  <sheetViews>
    <sheetView showZeros="0" workbookViewId="0" topLeftCell="A1">
      <selection activeCell="V8" sqref="V8"/>
    </sheetView>
  </sheetViews>
  <sheetFormatPr defaultColWidth="9.00390625" defaultRowHeight="14.25"/>
  <cols>
    <col min="1" max="1" width="8.875" style="171" customWidth="1"/>
    <col min="2" max="2" width="4.375" style="171" customWidth="1"/>
    <col min="3" max="3" width="6.875" style="171" customWidth="1"/>
    <col min="4" max="4" width="6.75390625" style="171" customWidth="1"/>
    <col min="5" max="5" width="5.375" style="171" hidden="1" customWidth="1"/>
    <col min="6" max="6" width="5.25390625" style="171" hidden="1" customWidth="1"/>
    <col min="7" max="7" width="6.625" style="171" customWidth="1"/>
    <col min="8" max="8" width="6.375" style="171" customWidth="1"/>
    <col min="9" max="9" width="3.25390625" style="171" hidden="1" customWidth="1"/>
    <col min="10" max="10" width="2.25390625" style="171" hidden="1" customWidth="1"/>
    <col min="11" max="11" width="6.625" style="171" customWidth="1"/>
    <col min="12" max="12" width="5.75390625" style="171" customWidth="1"/>
    <col min="13" max="13" width="5.50390625" style="171" hidden="1" customWidth="1"/>
    <col min="14" max="14" width="6.25390625" style="171" hidden="1" customWidth="1"/>
    <col min="15" max="15" width="5.875" style="171" customWidth="1"/>
    <col min="16" max="16" width="6.00390625" style="171" customWidth="1"/>
    <col min="17" max="17" width="4.875" style="171" customWidth="1"/>
    <col min="18" max="18" width="2.875" style="172" hidden="1" customWidth="1"/>
    <col min="19" max="19" width="3.75390625" style="172" customWidth="1"/>
    <col min="20" max="20" width="10.375" style="172" customWidth="1"/>
    <col min="21" max="21" width="3.25390625" style="172" customWidth="1"/>
    <col min="22" max="22" width="4.875" style="172" customWidth="1"/>
    <col min="23" max="23" width="7.00390625" style="172" customWidth="1"/>
    <col min="24" max="24" width="3.75390625" style="172" customWidth="1"/>
    <col min="25" max="25" width="4.50390625" style="172" customWidth="1"/>
    <col min="26" max="26" width="6.625" style="171" customWidth="1"/>
    <col min="27" max="16384" width="9.00390625" style="171" customWidth="1"/>
  </cols>
  <sheetData>
    <row r="1" spans="1:26" ht="41.25" customHeight="1">
      <c r="A1" s="173" t="s">
        <v>482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23.25" customHeight="1">
      <c r="A2" s="174" t="s">
        <v>483</v>
      </c>
      <c r="B2" s="174"/>
      <c r="C2" s="174"/>
      <c r="D2" s="174"/>
      <c r="E2" s="185"/>
      <c r="F2" s="185"/>
      <c r="G2" s="185"/>
      <c r="R2" s="187" t="s">
        <v>158</v>
      </c>
      <c r="S2" s="187"/>
      <c r="T2" s="187"/>
      <c r="U2" s="187"/>
      <c r="V2" s="187"/>
      <c r="W2" s="187"/>
      <c r="X2" s="187"/>
      <c r="Y2" s="187"/>
      <c r="Z2" s="187"/>
    </row>
    <row r="3" spans="1:27" s="170" customFormat="1" ht="21" customHeight="1">
      <c r="A3" s="175" t="s">
        <v>114</v>
      </c>
      <c r="B3" s="175" t="s">
        <v>159</v>
      </c>
      <c r="C3" s="175" t="s">
        <v>18</v>
      </c>
      <c r="D3" s="176" t="s">
        <v>98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88"/>
      <c r="T3" s="189" t="s">
        <v>161</v>
      </c>
      <c r="U3" s="178" t="s">
        <v>163</v>
      </c>
      <c r="V3" s="188" t="s">
        <v>484</v>
      </c>
      <c r="W3" s="193" t="s">
        <v>166</v>
      </c>
      <c r="X3" s="193" t="s">
        <v>164</v>
      </c>
      <c r="Y3" s="193" t="s">
        <v>167</v>
      </c>
      <c r="Z3" s="175" t="s">
        <v>168</v>
      </c>
      <c r="AA3" s="196" t="s">
        <v>181</v>
      </c>
    </row>
    <row r="4" spans="1:27" s="170" customFormat="1" ht="18" customHeight="1">
      <c r="A4" s="177"/>
      <c r="B4" s="177"/>
      <c r="C4" s="177"/>
      <c r="D4" s="178" t="s">
        <v>169</v>
      </c>
      <c r="E4" s="178" t="s">
        <v>98</v>
      </c>
      <c r="F4" s="178"/>
      <c r="G4" s="178"/>
      <c r="H4" s="178"/>
      <c r="I4" s="178"/>
      <c r="J4" s="178"/>
      <c r="K4" s="178" t="s">
        <v>170</v>
      </c>
      <c r="L4" s="178" t="s">
        <v>98</v>
      </c>
      <c r="M4" s="178"/>
      <c r="N4" s="178"/>
      <c r="O4" s="178"/>
      <c r="P4" s="178"/>
      <c r="Q4" s="178"/>
      <c r="R4" s="178"/>
      <c r="S4" s="188"/>
      <c r="T4" s="190"/>
      <c r="U4" s="178"/>
      <c r="V4" s="188"/>
      <c r="W4" s="194"/>
      <c r="X4" s="194"/>
      <c r="Y4" s="194"/>
      <c r="Z4" s="177"/>
      <c r="AA4" s="197"/>
    </row>
    <row r="5" spans="1:27" s="170" customFormat="1" ht="100.5" customHeight="1">
      <c r="A5" s="179"/>
      <c r="B5" s="179"/>
      <c r="C5" s="179"/>
      <c r="D5" s="178"/>
      <c r="E5" s="178" t="s">
        <v>171</v>
      </c>
      <c r="F5" s="178" t="s">
        <v>172</v>
      </c>
      <c r="G5" s="178" t="s">
        <v>173</v>
      </c>
      <c r="H5" s="178" t="s">
        <v>174</v>
      </c>
      <c r="I5" s="178" t="s">
        <v>175</v>
      </c>
      <c r="J5" s="178" t="s">
        <v>176</v>
      </c>
      <c r="K5" s="178"/>
      <c r="L5" s="178" t="s">
        <v>485</v>
      </c>
      <c r="M5" s="178" t="s">
        <v>178</v>
      </c>
      <c r="N5" s="178" t="s">
        <v>179</v>
      </c>
      <c r="O5" s="178" t="s">
        <v>180</v>
      </c>
      <c r="P5" s="178" t="s">
        <v>182</v>
      </c>
      <c r="Q5" s="178" t="s">
        <v>183</v>
      </c>
      <c r="R5" s="188" t="s">
        <v>184</v>
      </c>
      <c r="S5" s="188"/>
      <c r="T5" s="191"/>
      <c r="U5" s="178"/>
      <c r="V5" s="188"/>
      <c r="W5" s="195"/>
      <c r="X5" s="195"/>
      <c r="Y5" s="195"/>
      <c r="Z5" s="179"/>
      <c r="AA5" s="198"/>
    </row>
    <row r="6" spans="1:27" ht="16.5" customHeight="1">
      <c r="A6" s="180" t="s">
        <v>486</v>
      </c>
      <c r="B6" s="181">
        <f>SUM(B7:B20)</f>
        <v>61</v>
      </c>
      <c r="C6" s="181">
        <f aca="true" t="shared" si="0" ref="C6:AA6">SUM(C7:C20)</f>
        <v>420268</v>
      </c>
      <c r="D6" s="181">
        <f t="shared" si="0"/>
        <v>284605</v>
      </c>
      <c r="E6" s="181">
        <f t="shared" si="0"/>
        <v>0</v>
      </c>
      <c r="F6" s="181">
        <f t="shared" si="0"/>
        <v>0</v>
      </c>
      <c r="G6" s="181">
        <f t="shared" si="0"/>
        <v>134794</v>
      </c>
      <c r="H6" s="181">
        <f t="shared" si="0"/>
        <v>149811</v>
      </c>
      <c r="I6" s="181">
        <f t="shared" si="0"/>
        <v>0</v>
      </c>
      <c r="J6" s="181">
        <f t="shared" si="0"/>
        <v>0</v>
      </c>
      <c r="K6" s="181">
        <f t="shared" si="0"/>
        <v>135663</v>
      </c>
      <c r="L6" s="181">
        <f t="shared" si="0"/>
        <v>7913</v>
      </c>
      <c r="M6" s="181">
        <f t="shared" si="0"/>
        <v>0</v>
      </c>
      <c r="N6" s="181">
        <f t="shared" si="0"/>
        <v>0</v>
      </c>
      <c r="O6" s="181">
        <f t="shared" si="0"/>
        <v>72966</v>
      </c>
      <c r="P6" s="181">
        <f t="shared" si="0"/>
        <v>54146</v>
      </c>
      <c r="Q6" s="181">
        <f t="shared" si="0"/>
        <v>638</v>
      </c>
      <c r="R6" s="181">
        <f t="shared" si="0"/>
        <v>0</v>
      </c>
      <c r="S6" s="181">
        <f t="shared" si="0"/>
        <v>0</v>
      </c>
      <c r="T6" s="181">
        <f t="shared" si="0"/>
        <v>58630</v>
      </c>
      <c r="U6" s="181">
        <f t="shared" si="0"/>
        <v>0</v>
      </c>
      <c r="V6" s="181">
        <f t="shared" si="0"/>
        <v>4880</v>
      </c>
      <c r="W6" s="181">
        <f t="shared" si="0"/>
        <v>284605</v>
      </c>
      <c r="X6" s="181">
        <f t="shared" si="0"/>
        <v>540</v>
      </c>
      <c r="Y6" s="181">
        <f t="shared" si="0"/>
        <v>200</v>
      </c>
      <c r="Z6" s="181">
        <f t="shared" si="0"/>
        <v>226800</v>
      </c>
      <c r="AA6" s="181">
        <f t="shared" si="0"/>
        <v>51325</v>
      </c>
    </row>
    <row r="7" spans="1:27" ht="16.5" customHeight="1">
      <c r="A7" s="182" t="s">
        <v>126</v>
      </c>
      <c r="B7" s="181">
        <f>'在职花名表（学前教育）'!B6</f>
        <v>3</v>
      </c>
      <c r="C7" s="181">
        <f>D7+K7+S7</f>
        <v>14988</v>
      </c>
      <c r="D7" s="181">
        <f>'在职花名表（学前教育）'!E6</f>
        <v>8857</v>
      </c>
      <c r="E7" s="181"/>
      <c r="F7" s="181"/>
      <c r="G7" s="181">
        <f>'在职花名表（学前教育）'!H6</f>
        <v>5676</v>
      </c>
      <c r="H7" s="181">
        <f>'在职花名表（学前教育）'!I6</f>
        <v>3181</v>
      </c>
      <c r="I7" s="181">
        <f>'在职花名表（学前教育）'!J6</f>
        <v>0</v>
      </c>
      <c r="J7" s="181">
        <f>'在职花名表（学前教育）'!K6</f>
        <v>0</v>
      </c>
      <c r="K7" s="181">
        <f aca="true" t="shared" si="1" ref="K7:K14">SUM(L7:R7)</f>
        <v>6131</v>
      </c>
      <c r="L7" s="181">
        <f>'在职花名表（学前教育）'!M6</f>
        <v>384</v>
      </c>
      <c r="M7" s="181">
        <f>'在职花名表（学前教育）'!N6</f>
        <v>0</v>
      </c>
      <c r="N7" s="181">
        <f>'在职花名表（学前教育）'!O6</f>
        <v>0</v>
      </c>
      <c r="O7" s="186">
        <f>'在职花名表（学前教育）'!P6</f>
        <v>3270</v>
      </c>
      <c r="P7" s="186">
        <f>'在职花名表（学前教育）'!R6</f>
        <v>2457</v>
      </c>
      <c r="Q7" s="181">
        <f>'在职花名表（学前教育）'!S6</f>
        <v>20</v>
      </c>
      <c r="R7" s="181">
        <f>'在职花名表（学前教育）'!T6</f>
        <v>0</v>
      </c>
      <c r="S7" s="181"/>
      <c r="T7" s="181">
        <f>'在职花名表（学前教育）'!U6</f>
        <v>2490</v>
      </c>
      <c r="U7" s="181"/>
      <c r="V7" s="181">
        <f>'在职花名表（学前教育）'!Y6</f>
        <v>240</v>
      </c>
      <c r="W7" s="181">
        <f>'在职花名表（学前教育）'!Z6</f>
        <v>8857</v>
      </c>
      <c r="X7" s="181">
        <f>'在职花名表（学前教育）'!X6</f>
        <v>90</v>
      </c>
      <c r="Y7" s="181">
        <f>'在职花名表（学前教育）'!AA6</f>
        <v>100</v>
      </c>
      <c r="Z7" s="181">
        <f>'在职花名表（学前教育）'!AB6</f>
        <v>10080</v>
      </c>
      <c r="AA7" s="181">
        <f>'在职花名表（学前教育）'!Q6</f>
        <v>2250</v>
      </c>
    </row>
    <row r="8" spans="1:27" ht="16.5" customHeight="1">
      <c r="A8" s="183" t="s">
        <v>16</v>
      </c>
      <c r="B8" s="181">
        <f>'在职花名表（小学）'!B6</f>
        <v>37</v>
      </c>
      <c r="C8" s="181">
        <f>D8+K8+S8</f>
        <v>258093</v>
      </c>
      <c r="D8" s="181">
        <f>'在职花名表（小学）'!E6</f>
        <v>176014</v>
      </c>
      <c r="E8" s="181"/>
      <c r="F8" s="181"/>
      <c r="G8" s="181">
        <f>'在职花名表（小学）'!H6</f>
        <v>79475</v>
      </c>
      <c r="H8" s="181">
        <f>'在职花名表（小学）'!I6</f>
        <v>96539</v>
      </c>
      <c r="I8" s="181">
        <f>'在职花名表（小学）'!J6</f>
        <v>0</v>
      </c>
      <c r="J8" s="181">
        <f>'在职花名表（小学）'!K6</f>
        <v>0</v>
      </c>
      <c r="K8" s="181">
        <f t="shared" si="1"/>
        <v>82079</v>
      </c>
      <c r="L8" s="181">
        <f>'在职花名表（小学）'!M6</f>
        <v>4802</v>
      </c>
      <c r="M8" s="181">
        <f>'在职花名表（小学）'!N6</f>
        <v>0</v>
      </c>
      <c r="N8" s="181">
        <f>'在职花名表（小学）'!O6</f>
        <v>0</v>
      </c>
      <c r="O8" s="186">
        <f>'在职花名表（小学）'!P6</f>
        <v>44202</v>
      </c>
      <c r="P8" s="186">
        <f>'在职花名表（小学）'!R6</f>
        <v>32701</v>
      </c>
      <c r="Q8" s="181">
        <f>'在职花名表（小学）'!S6</f>
        <v>374</v>
      </c>
      <c r="R8" s="192">
        <f>'在职花名表（小学）'!T6</f>
        <v>0</v>
      </c>
      <c r="S8" s="192"/>
      <c r="T8" s="192">
        <f>'在职花名表（小学）'!U6</f>
        <v>35900</v>
      </c>
      <c r="U8" s="192"/>
      <c r="V8" s="192">
        <f>'在职花名表（小学）'!Y6</f>
        <v>2960</v>
      </c>
      <c r="W8" s="192">
        <f>'在职花名表（小学）'!Z6</f>
        <v>176014</v>
      </c>
      <c r="X8" s="192">
        <f>'在职花名表（小学）'!X6</f>
        <v>270</v>
      </c>
      <c r="Y8" s="192">
        <f>'在职花名表（小学）'!AA6</f>
        <v>0</v>
      </c>
      <c r="Z8" s="181">
        <f>'在职花名表（小学）'!AB6</f>
        <v>136640</v>
      </c>
      <c r="AA8" s="199">
        <f>'在职花名表（小学）'!Q6</f>
        <v>30940</v>
      </c>
    </row>
    <row r="9" spans="1:27" ht="16.5" customHeight="1">
      <c r="A9" s="183" t="s">
        <v>17</v>
      </c>
      <c r="B9" s="181">
        <f>'在职花名表（初中）'!B6</f>
        <v>21</v>
      </c>
      <c r="C9" s="181">
        <f>D9+K9+S9</f>
        <v>147187</v>
      </c>
      <c r="D9" s="181">
        <f>'在职花名表（初中）'!E6</f>
        <v>99734</v>
      </c>
      <c r="E9" s="181"/>
      <c r="F9" s="181"/>
      <c r="G9" s="181">
        <f>'在职花名表（初中）'!H6</f>
        <v>49643</v>
      </c>
      <c r="H9" s="181">
        <f>'在职花名表（初中）'!I6</f>
        <v>50091</v>
      </c>
      <c r="I9" s="181">
        <f>'在职花名表（初中）'!J6</f>
        <v>0</v>
      </c>
      <c r="J9" s="181">
        <f>'在职花名表（初中）'!K6</f>
        <v>0</v>
      </c>
      <c r="K9" s="181">
        <f t="shared" si="1"/>
        <v>47453</v>
      </c>
      <c r="L9" s="181">
        <f>'在职花名表（初中）'!M6</f>
        <v>2727</v>
      </c>
      <c r="M9" s="181">
        <f>'在职花名表（初中）'!N6</f>
        <v>0</v>
      </c>
      <c r="N9" s="181">
        <f>'在职花名表（初中）'!O6</f>
        <v>0</v>
      </c>
      <c r="O9" s="181">
        <f>'在职花名表（初中）'!P6</f>
        <v>25494</v>
      </c>
      <c r="P9" s="186">
        <f>'在职花名表（初中）'!R6</f>
        <v>18988</v>
      </c>
      <c r="Q9" s="186">
        <f>'在职花名表（初中）'!S6</f>
        <v>244</v>
      </c>
      <c r="R9" s="186">
        <f>'在职花名表（初中）'!T6</f>
        <v>0</v>
      </c>
      <c r="S9" s="192"/>
      <c r="T9" s="192">
        <f>'在职花名表（初中）'!U6</f>
        <v>20240</v>
      </c>
      <c r="U9" s="192"/>
      <c r="V9" s="192">
        <f>'在职花名表（初中）'!Y6</f>
        <v>1680</v>
      </c>
      <c r="W9" s="192">
        <f>'在职花名表（初中）'!Z6</f>
        <v>99734</v>
      </c>
      <c r="X9" s="192">
        <f>'在职花名表（初中）'!X6</f>
        <v>180</v>
      </c>
      <c r="Y9" s="192">
        <f>'在职花名表（初中）'!AA6</f>
        <v>100</v>
      </c>
      <c r="Z9" s="181">
        <f>'在职花名表（初中）'!AB6</f>
        <v>80080</v>
      </c>
      <c r="AA9" s="199">
        <f>'在职花名表（初中）'!Q6</f>
        <v>18135</v>
      </c>
    </row>
    <row r="10" spans="1:27" ht="16.5" customHeight="1">
      <c r="A10" s="181"/>
      <c r="B10" s="181"/>
      <c r="C10" s="181">
        <f aca="true" t="shared" si="2" ref="C10:C21">D10+K10+S10</f>
        <v>0</v>
      </c>
      <c r="D10" s="181">
        <f>SUM(E10:J10)</f>
        <v>0</v>
      </c>
      <c r="E10" s="181"/>
      <c r="F10" s="181"/>
      <c r="G10" s="181"/>
      <c r="H10" s="181"/>
      <c r="I10" s="181"/>
      <c r="J10" s="181"/>
      <c r="K10" s="181">
        <f t="shared" si="1"/>
        <v>0</v>
      </c>
      <c r="L10" s="181"/>
      <c r="M10" s="181"/>
      <c r="N10" s="181"/>
      <c r="O10" s="186"/>
      <c r="P10" s="186"/>
      <c r="Q10" s="181"/>
      <c r="R10" s="192"/>
      <c r="S10" s="192"/>
      <c r="T10" s="192"/>
      <c r="U10" s="192"/>
      <c r="V10" s="192"/>
      <c r="W10" s="192"/>
      <c r="X10" s="192"/>
      <c r="Y10" s="192"/>
      <c r="Z10" s="181"/>
      <c r="AA10" s="199"/>
    </row>
    <row r="11" spans="1:27" ht="16.5" customHeight="1">
      <c r="A11" s="181"/>
      <c r="B11" s="181"/>
      <c r="C11" s="181">
        <f t="shared" si="2"/>
        <v>0</v>
      </c>
      <c r="D11" s="181">
        <f>SUM(E11:J11)</f>
        <v>0</v>
      </c>
      <c r="E11" s="181"/>
      <c r="F11" s="181"/>
      <c r="G11" s="181"/>
      <c r="H11" s="181"/>
      <c r="I11" s="181"/>
      <c r="J11" s="181"/>
      <c r="K11" s="181">
        <f t="shared" si="1"/>
        <v>0</v>
      </c>
      <c r="L11" s="181"/>
      <c r="M11" s="181"/>
      <c r="N11" s="181"/>
      <c r="O11" s="186"/>
      <c r="P11" s="186"/>
      <c r="Q11" s="181"/>
      <c r="R11" s="192"/>
      <c r="S11" s="192"/>
      <c r="T11" s="192"/>
      <c r="U11" s="192"/>
      <c r="V11" s="192"/>
      <c r="W11" s="192"/>
      <c r="X11" s="192"/>
      <c r="Y11" s="192"/>
      <c r="Z11" s="181"/>
      <c r="AA11" s="199"/>
    </row>
    <row r="12" spans="1:27" ht="16.5" customHeight="1">
      <c r="A12" s="181"/>
      <c r="B12" s="181"/>
      <c r="C12" s="181">
        <f t="shared" si="2"/>
        <v>0</v>
      </c>
      <c r="D12" s="181">
        <f>SUM(E12:J12)</f>
        <v>0</v>
      </c>
      <c r="E12" s="181"/>
      <c r="F12" s="181"/>
      <c r="G12" s="181"/>
      <c r="H12" s="181"/>
      <c r="I12" s="181"/>
      <c r="J12" s="181"/>
      <c r="K12" s="181">
        <f t="shared" si="1"/>
        <v>0</v>
      </c>
      <c r="L12" s="181"/>
      <c r="M12" s="181"/>
      <c r="N12" s="181"/>
      <c r="O12" s="186"/>
      <c r="P12" s="186"/>
      <c r="Q12" s="181"/>
      <c r="R12" s="192"/>
      <c r="S12" s="192"/>
      <c r="T12" s="192"/>
      <c r="U12" s="192"/>
      <c r="V12" s="192"/>
      <c r="W12" s="192"/>
      <c r="X12" s="192"/>
      <c r="Y12" s="192"/>
      <c r="Z12" s="181"/>
      <c r="AA12" s="199"/>
    </row>
    <row r="13" spans="1:27" ht="16.5" customHeight="1">
      <c r="A13" s="181"/>
      <c r="B13" s="181"/>
      <c r="C13" s="181">
        <f t="shared" si="2"/>
        <v>0</v>
      </c>
      <c r="D13" s="181">
        <f>SUM(E13:J13)</f>
        <v>0</v>
      </c>
      <c r="E13" s="181"/>
      <c r="F13" s="181"/>
      <c r="G13" s="181"/>
      <c r="H13" s="181"/>
      <c r="I13" s="181"/>
      <c r="J13" s="181"/>
      <c r="K13" s="181">
        <f t="shared" si="1"/>
        <v>0</v>
      </c>
      <c r="L13" s="181"/>
      <c r="M13" s="181"/>
      <c r="N13" s="181"/>
      <c r="O13" s="186"/>
      <c r="P13" s="186"/>
      <c r="Q13" s="181"/>
      <c r="R13" s="192"/>
      <c r="S13" s="192"/>
      <c r="T13" s="192"/>
      <c r="U13" s="192"/>
      <c r="V13" s="192"/>
      <c r="W13" s="192"/>
      <c r="X13" s="192"/>
      <c r="Y13" s="192"/>
      <c r="Z13" s="181"/>
      <c r="AA13" s="199"/>
    </row>
    <row r="14" spans="1:27" ht="16.5" customHeight="1">
      <c r="A14" s="181"/>
      <c r="B14" s="181"/>
      <c r="C14" s="181">
        <f t="shared" si="2"/>
        <v>0</v>
      </c>
      <c r="D14" s="181">
        <f>SUM(E14:J14)</f>
        <v>0</v>
      </c>
      <c r="E14" s="181"/>
      <c r="F14" s="181"/>
      <c r="G14" s="181"/>
      <c r="H14" s="181"/>
      <c r="I14" s="181"/>
      <c r="J14" s="181"/>
      <c r="K14" s="181">
        <f t="shared" si="1"/>
        <v>0</v>
      </c>
      <c r="L14" s="181"/>
      <c r="M14" s="181"/>
      <c r="N14" s="181"/>
      <c r="O14" s="186"/>
      <c r="P14" s="186"/>
      <c r="Q14" s="181"/>
      <c r="R14" s="192"/>
      <c r="S14" s="192"/>
      <c r="T14" s="192"/>
      <c r="U14" s="192"/>
      <c r="V14" s="192"/>
      <c r="W14" s="192"/>
      <c r="X14" s="192"/>
      <c r="Y14" s="192"/>
      <c r="Z14" s="181"/>
      <c r="AA14" s="199"/>
    </row>
    <row r="15" spans="1:27" ht="16.5" customHeight="1">
      <c r="A15" s="181"/>
      <c r="B15" s="181"/>
      <c r="C15" s="181">
        <f t="shared" si="2"/>
        <v>0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6"/>
      <c r="P15" s="186"/>
      <c r="Q15" s="181"/>
      <c r="R15" s="192"/>
      <c r="S15" s="192"/>
      <c r="T15" s="192"/>
      <c r="U15" s="192"/>
      <c r="V15" s="192"/>
      <c r="W15" s="192"/>
      <c r="X15" s="192"/>
      <c r="Y15" s="192"/>
      <c r="Z15" s="181"/>
      <c r="AA15" s="199"/>
    </row>
    <row r="16" spans="1:27" ht="16.5" customHeight="1">
      <c r="A16" s="181"/>
      <c r="B16" s="181"/>
      <c r="C16" s="181">
        <f t="shared" si="2"/>
        <v>0</v>
      </c>
      <c r="D16" s="181">
        <f>SUM(E16:J16)</f>
        <v>0</v>
      </c>
      <c r="E16" s="181"/>
      <c r="F16" s="181"/>
      <c r="G16" s="181"/>
      <c r="H16" s="181"/>
      <c r="I16" s="181"/>
      <c r="J16" s="181"/>
      <c r="K16" s="181">
        <f>SUM(L16:R16)</f>
        <v>0</v>
      </c>
      <c r="L16" s="181"/>
      <c r="M16" s="181"/>
      <c r="N16" s="181"/>
      <c r="O16" s="181"/>
      <c r="P16" s="181"/>
      <c r="Q16" s="181"/>
      <c r="R16" s="192"/>
      <c r="S16" s="192"/>
      <c r="T16" s="192"/>
      <c r="U16" s="192"/>
      <c r="V16" s="192"/>
      <c r="W16" s="192"/>
      <c r="X16" s="192"/>
      <c r="Y16" s="192"/>
      <c r="Z16" s="181"/>
      <c r="AA16" s="199"/>
    </row>
    <row r="17" spans="1:27" ht="16.5" customHeight="1">
      <c r="A17" s="181"/>
      <c r="B17" s="181"/>
      <c r="C17" s="181">
        <f t="shared" si="2"/>
        <v>0</v>
      </c>
      <c r="D17" s="181">
        <f>SUM(E17:J17)</f>
        <v>0</v>
      </c>
      <c r="E17" s="181"/>
      <c r="F17" s="181"/>
      <c r="G17" s="181"/>
      <c r="H17" s="181"/>
      <c r="I17" s="181"/>
      <c r="J17" s="181"/>
      <c r="K17" s="181">
        <f>SUM(L17:R17)</f>
        <v>0</v>
      </c>
      <c r="L17" s="181"/>
      <c r="M17" s="181"/>
      <c r="N17" s="181"/>
      <c r="O17" s="181"/>
      <c r="P17" s="181"/>
      <c r="Q17" s="181"/>
      <c r="R17" s="192"/>
      <c r="S17" s="192"/>
      <c r="T17" s="192"/>
      <c r="U17" s="192"/>
      <c r="V17" s="192"/>
      <c r="W17" s="192"/>
      <c r="X17" s="192"/>
      <c r="Y17" s="192"/>
      <c r="Z17" s="181"/>
      <c r="AA17" s="199"/>
    </row>
    <row r="18" spans="1:27" ht="16.5" customHeight="1">
      <c r="A18" s="181"/>
      <c r="B18" s="181"/>
      <c r="C18" s="181">
        <f t="shared" si="2"/>
        <v>0</v>
      </c>
      <c r="D18" s="181">
        <f>SUM(E18:J18)</f>
        <v>0</v>
      </c>
      <c r="E18" s="181"/>
      <c r="F18" s="181"/>
      <c r="G18" s="181"/>
      <c r="H18" s="181"/>
      <c r="I18" s="181"/>
      <c r="J18" s="181"/>
      <c r="K18" s="181">
        <f>SUM(L18:R18)</f>
        <v>0</v>
      </c>
      <c r="L18" s="181"/>
      <c r="M18" s="181"/>
      <c r="N18" s="181"/>
      <c r="O18" s="181"/>
      <c r="P18" s="181"/>
      <c r="Q18" s="181"/>
      <c r="R18" s="192"/>
      <c r="S18" s="192"/>
      <c r="T18" s="192"/>
      <c r="U18" s="192"/>
      <c r="V18" s="192"/>
      <c r="W18" s="192"/>
      <c r="X18" s="192"/>
      <c r="Y18" s="192"/>
      <c r="Z18" s="181"/>
      <c r="AA18" s="199"/>
    </row>
    <row r="19" spans="1:27" ht="15.75">
      <c r="A19" s="181"/>
      <c r="B19" s="181"/>
      <c r="C19" s="181">
        <f t="shared" si="2"/>
        <v>0</v>
      </c>
      <c r="D19" s="181">
        <f>SUM(E19:J19)</f>
        <v>0</v>
      </c>
      <c r="E19" s="181"/>
      <c r="F19" s="181"/>
      <c r="G19" s="181"/>
      <c r="H19" s="181"/>
      <c r="I19" s="181"/>
      <c r="J19" s="181"/>
      <c r="K19" s="181">
        <f>SUM(L19:R19)</f>
        <v>0</v>
      </c>
      <c r="L19" s="181"/>
      <c r="M19" s="181"/>
      <c r="N19" s="181"/>
      <c r="O19" s="181"/>
      <c r="P19" s="181"/>
      <c r="Q19" s="181"/>
      <c r="R19" s="192"/>
      <c r="S19" s="192"/>
      <c r="T19" s="192"/>
      <c r="U19" s="192"/>
      <c r="V19" s="192"/>
      <c r="W19" s="192"/>
      <c r="X19" s="192"/>
      <c r="Y19" s="192"/>
      <c r="Z19" s="181"/>
      <c r="AA19" s="199"/>
    </row>
    <row r="20" spans="1:27" ht="15.75">
      <c r="A20" s="181"/>
      <c r="B20" s="181"/>
      <c r="C20" s="181">
        <f t="shared" si="2"/>
        <v>0</v>
      </c>
      <c r="D20" s="181">
        <f>SUM(E20:J20)</f>
        <v>0</v>
      </c>
      <c r="E20" s="181"/>
      <c r="F20" s="181"/>
      <c r="G20" s="181"/>
      <c r="H20" s="181"/>
      <c r="I20" s="181"/>
      <c r="J20" s="181"/>
      <c r="K20" s="181">
        <f>SUM(L20:R20)</f>
        <v>0</v>
      </c>
      <c r="L20" s="181"/>
      <c r="M20" s="181"/>
      <c r="N20" s="181"/>
      <c r="O20" s="181"/>
      <c r="P20" s="181"/>
      <c r="Q20" s="181"/>
      <c r="R20" s="192"/>
      <c r="S20" s="192"/>
      <c r="T20" s="192"/>
      <c r="U20" s="192"/>
      <c r="V20" s="192"/>
      <c r="W20" s="192"/>
      <c r="X20" s="192"/>
      <c r="Y20" s="192"/>
      <c r="Z20" s="181"/>
      <c r="AA20" s="199"/>
    </row>
    <row r="21" spans="1:26" ht="18.75" customHeight="1">
      <c r="A21" s="184" t="s">
        <v>487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</row>
  </sheetData>
  <sheetProtection/>
  <mergeCells count="21">
    <mergeCell ref="A1:Z1"/>
    <mergeCell ref="A2:D2"/>
    <mergeCell ref="R2:Z2"/>
    <mergeCell ref="D3:R3"/>
    <mergeCell ref="E4:J4"/>
    <mergeCell ref="L4:R4"/>
    <mergeCell ref="A21:Z21"/>
    <mergeCell ref="A3:A5"/>
    <mergeCell ref="B3:B5"/>
    <mergeCell ref="C3:C5"/>
    <mergeCell ref="D4:D5"/>
    <mergeCell ref="K4:K5"/>
    <mergeCell ref="S3:S5"/>
    <mergeCell ref="T3:T5"/>
    <mergeCell ref="U3:U5"/>
    <mergeCell ref="V3:V5"/>
    <mergeCell ref="W3:W5"/>
    <mergeCell ref="X3:X5"/>
    <mergeCell ref="Y3:Y5"/>
    <mergeCell ref="Z3:Z5"/>
    <mergeCell ref="AA3:AA5"/>
  </mergeCells>
  <printOptions/>
  <pageMargins left="0.51" right="0.21" top="0.8300000000000001" bottom="0.53" header="0.5" footer="0.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cp:lastPrinted>2015-11-13T15:54:40Z</cp:lastPrinted>
  <dcterms:created xsi:type="dcterms:W3CDTF">1996-12-17T17:32:42Z</dcterms:created>
  <dcterms:modified xsi:type="dcterms:W3CDTF">2024-03-28T16:25:01Z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2052-11.8.2.12129</vt:lpwstr>
  </property>
  <property fmtid="{D5CDD505-2E9C-101B-9397-08002B2CF9AE}" pid="3" name="KSORubyTemplate">
    <vt:lpwstr>14</vt:lpwstr>
  </property>
  <property fmtid="{D5CDD505-2E9C-101B-9397-08002B2CF9AE}" pid="4" name="I">
    <vt:lpwstr>94B973C43EC54A4DB8338EC059FFB963</vt:lpwstr>
  </property>
  <property fmtid="{D5CDD505-2E9C-101B-9397-08002B2CF9AE}" pid="5" name="퀀_generated_2.-2147483648">
    <vt:i4>2052</vt:i4>
  </property>
</Properties>
</file>